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CONTROL INTERNO\2022\PLAN ANTICORRUPCION\Segundo-seguimiento-PAAC-SEPT-2022\"/>
    </mc:Choice>
  </mc:AlternateContent>
  <bookViews>
    <workbookView xWindow="-105" yWindow="-105" windowWidth="14970" windowHeight="8745" tabRatio="873" firstSheet="1" activeTab="1"/>
  </bookViews>
  <sheets>
    <sheet name="RIESGOS POR AREA" sheetId="15" state="hidden" r:id="rId1"/>
    <sheet name="RESUMEN" sheetId="9" r:id="rId2"/>
    <sheet name="Componente 1" sheetId="2" r:id="rId3"/>
    <sheet name="1. Mapa de Riesgos" sheetId="11" state="hidden" r:id="rId4"/>
    <sheet name="Componente 2" sheetId="3" r:id="rId5"/>
    <sheet name="Componente 3" sheetId="4" r:id="rId6"/>
    <sheet name="Componente 4" sheetId="5" r:id="rId7"/>
    <sheet name="Componente 5" sheetId="6" r:id="rId8"/>
    <sheet name="Componente 6" sheetId="12" r:id="rId9"/>
    <sheet name="SEG - MAPA RIESGOS CORRUPCION" sheetId="14" r:id="rId10"/>
  </sheets>
  <externalReferences>
    <externalReference r:id="rId11"/>
  </externalReferences>
  <definedNames>
    <definedName name="_xlnm._FilterDatabase" localSheetId="2" hidden="1">'Componente 1'!$A$3:$G$9</definedName>
    <definedName name="_xlnm._FilterDatabase" localSheetId="4" hidden="1">'Componente 2'!$N$4:$P$5</definedName>
    <definedName name="_xlnm._FilterDatabase" localSheetId="5" hidden="1">'Componente 3'!$I$3:$K$10</definedName>
    <definedName name="_xlnm._FilterDatabase" localSheetId="6" hidden="1">'Componente 4'!$I$1:$K$10</definedName>
    <definedName name="_xlnm._FilterDatabase" localSheetId="7" hidden="1">'Componente 5'!$H$1:$J$12</definedName>
    <definedName name="_xlnm._FilterDatabase" localSheetId="8" hidden="1">'Componente 6'!$H$1:$J$3</definedName>
    <definedName name="_xlnm._FilterDatabase" localSheetId="0" hidden="1">'RIESGOS POR AREA'!$A$1:$AH$27</definedName>
    <definedName name="_xlnm._FilterDatabase" localSheetId="9" hidden="1">'SEG - MAPA RIESGOS CORRUPCION'!$A$1:$AH$23</definedName>
    <definedName name="Desde">[1]Listas!$A$2:$A$14</definedName>
    <definedName name="Hasta">[1]Listas!$B$2:$B$14</definedName>
    <definedName name="_xlnm.Print_Titles" localSheetId="0">'RIESGOS POR AREA'!#REF!</definedName>
    <definedName name="_xlnm.Print_Titles" localSheetId="9">'SEG - MAPA RIESGOS CORRUPCION'!#REF!</definedName>
  </definedNames>
  <calcPr calcId="15251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0" i="14" l="1"/>
  <c r="Y20" i="14"/>
  <c r="R20" i="14"/>
  <c r="K20" i="14"/>
  <c r="H20" i="14"/>
  <c r="I20" i="14" s="1"/>
  <c r="AA19" i="14"/>
  <c r="Y19" i="14"/>
  <c r="R19" i="14"/>
  <c r="K19" i="14"/>
  <c r="H19" i="14"/>
  <c r="I19" i="14" s="1"/>
  <c r="AA18" i="14"/>
  <c r="Y18" i="14"/>
  <c r="R18" i="14"/>
  <c r="K18" i="14"/>
  <c r="H18" i="14"/>
  <c r="I18" i="14" s="1"/>
  <c r="AA17" i="14"/>
  <c r="Y17" i="14"/>
  <c r="R17" i="14"/>
  <c r="K17" i="14"/>
  <c r="H17" i="14"/>
  <c r="I17" i="14" s="1"/>
  <c r="AA16" i="14"/>
  <c r="Y16" i="14"/>
  <c r="R16" i="14"/>
  <c r="K16" i="14"/>
  <c r="H16" i="14"/>
  <c r="L16" i="14" s="1"/>
  <c r="AA15" i="14"/>
  <c r="Y15" i="14"/>
  <c r="R15" i="14"/>
  <c r="K15" i="14"/>
  <c r="H15" i="14"/>
  <c r="I15" i="14" s="1"/>
  <c r="AA14" i="14"/>
  <c r="Y14" i="14"/>
  <c r="R14" i="14"/>
  <c r="K14" i="14"/>
  <c r="H14" i="14"/>
  <c r="I14" i="14" s="1"/>
  <c r="AA13" i="14"/>
  <c r="Y13" i="14"/>
  <c r="R13" i="14"/>
  <c r="K13" i="14"/>
  <c r="H13" i="14"/>
  <c r="I13" i="14" s="1"/>
  <c r="AA12" i="14"/>
  <c r="Y12" i="14"/>
  <c r="R12" i="14"/>
  <c r="K12" i="14"/>
  <c r="H12" i="14"/>
  <c r="L12" i="14" s="1"/>
  <c r="AA11" i="14"/>
  <c r="Y11" i="14"/>
  <c r="R11" i="14"/>
  <c r="K11" i="14"/>
  <c r="H11" i="14"/>
  <c r="I11" i="14" s="1"/>
  <c r="AA10" i="14"/>
  <c r="Y10" i="14"/>
  <c r="R10" i="14"/>
  <c r="K10" i="14"/>
  <c r="H10" i="14"/>
  <c r="I10" i="14" s="1"/>
  <c r="AA9" i="14"/>
  <c r="Y9" i="14"/>
  <c r="R9" i="14"/>
  <c r="K9" i="14"/>
  <c r="H9" i="14"/>
  <c r="L9" i="14" s="1"/>
  <c r="AA8" i="14"/>
  <c r="Y8" i="14"/>
  <c r="R8" i="14"/>
  <c r="K8" i="14"/>
  <c r="H8" i="14"/>
  <c r="I8" i="14" s="1"/>
  <c r="AA7" i="14"/>
  <c r="V7" i="14"/>
  <c r="R7" i="14"/>
  <c r="K7" i="14"/>
  <c r="Y7" i="14" s="1"/>
  <c r="H7" i="14"/>
  <c r="I7" i="14" s="1"/>
  <c r="X7" i="14" s="1"/>
  <c r="AA6" i="14"/>
  <c r="Y6" i="14"/>
  <c r="R6" i="14"/>
  <c r="K6" i="14"/>
  <c r="H6" i="14"/>
  <c r="I6" i="14" s="1"/>
  <c r="AA5" i="14"/>
  <c r="Y5" i="14"/>
  <c r="R5" i="14"/>
  <c r="K5" i="14"/>
  <c r="H5" i="14"/>
  <c r="L5" i="14" s="1"/>
  <c r="AA4" i="14"/>
  <c r="Y4" i="14"/>
  <c r="R4" i="14"/>
  <c r="K4" i="14"/>
  <c r="H4" i="14"/>
  <c r="I4" i="14" s="1"/>
  <c r="V4" i="14" l="1"/>
  <c r="X4" i="14" s="1"/>
  <c r="V8" i="14"/>
  <c r="X8" i="14" s="1"/>
  <c r="L4" i="14"/>
  <c r="I16" i="14"/>
  <c r="V16" i="14" s="1"/>
  <c r="X16" i="14" s="1"/>
  <c r="V19" i="14"/>
  <c r="X19" i="14" s="1"/>
  <c r="L14" i="14"/>
  <c r="I12" i="14"/>
  <c r="V12" i="14" s="1"/>
  <c r="X12" i="14" s="1"/>
  <c r="L19" i="14"/>
  <c r="L6" i="14"/>
  <c r="L8" i="14"/>
  <c r="L15" i="14"/>
  <c r="L10" i="14"/>
  <c r="V11" i="14"/>
  <c r="X11" i="14" s="1"/>
  <c r="V13" i="14"/>
  <c r="X13" i="14" s="1"/>
  <c r="V17" i="14"/>
  <c r="X17" i="14" s="1"/>
  <c r="L18" i="14"/>
  <c r="V15" i="14"/>
  <c r="X15" i="14" s="1"/>
  <c r="V18" i="14"/>
  <c r="X18" i="14" s="1"/>
  <c r="V20" i="14"/>
  <c r="X20" i="14" s="1"/>
  <c r="V6" i="14"/>
  <c r="X6" i="14" s="1"/>
  <c r="L7" i="14"/>
  <c r="V10" i="14"/>
  <c r="X10" i="14" s="1"/>
  <c r="L11" i="14"/>
  <c r="V14" i="14"/>
  <c r="X14" i="14" s="1"/>
  <c r="I5" i="14"/>
  <c r="V5" i="14" s="1"/>
  <c r="X5" i="14" s="1"/>
  <c r="I9" i="14"/>
  <c r="V9" i="14" s="1"/>
  <c r="X9" i="14" s="1"/>
  <c r="L13" i="14"/>
  <c r="L17" i="14"/>
  <c r="L20" i="14"/>
  <c r="AA27" i="15" l="1"/>
  <c r="Y27" i="15"/>
  <c r="R27" i="15"/>
  <c r="K27" i="15"/>
  <c r="H27" i="15"/>
  <c r="I27" i="15" s="1"/>
  <c r="AA26" i="15"/>
  <c r="Y26" i="15"/>
  <c r="R26" i="15"/>
  <c r="K26" i="15"/>
  <c r="H26" i="15"/>
  <c r="I26" i="15" s="1"/>
  <c r="AA25" i="15"/>
  <c r="Y25" i="15"/>
  <c r="R25" i="15"/>
  <c r="K25" i="15"/>
  <c r="H25" i="15"/>
  <c r="I25" i="15" s="1"/>
  <c r="AA24" i="15"/>
  <c r="Y24" i="15"/>
  <c r="R24" i="15"/>
  <c r="K24" i="15"/>
  <c r="H24" i="15"/>
  <c r="L24" i="15" s="1"/>
  <c r="AA23" i="15"/>
  <c r="Y23" i="15"/>
  <c r="R23" i="15"/>
  <c r="K23" i="15"/>
  <c r="H23" i="15"/>
  <c r="I23" i="15" s="1"/>
  <c r="AA22" i="15"/>
  <c r="Y22" i="15"/>
  <c r="R22" i="15"/>
  <c r="K22" i="15"/>
  <c r="H22" i="15"/>
  <c r="I22" i="15" s="1"/>
  <c r="AA21" i="15"/>
  <c r="Y21" i="15"/>
  <c r="R21" i="15"/>
  <c r="K21" i="15"/>
  <c r="H21" i="15"/>
  <c r="I21" i="15" s="1"/>
  <c r="AA20" i="15"/>
  <c r="Y20" i="15"/>
  <c r="R20" i="15"/>
  <c r="K20" i="15"/>
  <c r="H20" i="15"/>
  <c r="L20" i="15" s="1"/>
  <c r="AA19" i="15"/>
  <c r="Y19" i="15"/>
  <c r="R19" i="15"/>
  <c r="K19" i="15"/>
  <c r="H19" i="15"/>
  <c r="I19" i="15" s="1"/>
  <c r="AA18" i="15"/>
  <c r="Y18" i="15"/>
  <c r="R18" i="15"/>
  <c r="K18" i="15"/>
  <c r="H18" i="15"/>
  <c r="I18" i="15" s="1"/>
  <c r="AA17" i="15"/>
  <c r="Y17" i="15"/>
  <c r="R17" i="15"/>
  <c r="K17" i="15"/>
  <c r="H17" i="15"/>
  <c r="I17" i="15" s="1"/>
  <c r="AA16" i="15"/>
  <c r="Y16" i="15"/>
  <c r="R16" i="15"/>
  <c r="K16" i="15"/>
  <c r="H16" i="15"/>
  <c r="L16" i="15" s="1"/>
  <c r="AA15" i="15"/>
  <c r="Y15" i="15"/>
  <c r="R15" i="15"/>
  <c r="K15" i="15"/>
  <c r="H15" i="15"/>
  <c r="I15" i="15" s="1"/>
  <c r="AA14" i="15"/>
  <c r="Y14" i="15"/>
  <c r="R14" i="15"/>
  <c r="K14" i="15"/>
  <c r="H14" i="15"/>
  <c r="I14" i="15" s="1"/>
  <c r="AA13" i="15"/>
  <c r="Y13" i="15"/>
  <c r="R13" i="15"/>
  <c r="K13" i="15"/>
  <c r="H13" i="15"/>
  <c r="I13" i="15" s="1"/>
  <c r="AA12" i="15"/>
  <c r="Y12" i="15"/>
  <c r="R12" i="15"/>
  <c r="K12" i="15"/>
  <c r="H12" i="15"/>
  <c r="L12" i="15" s="1"/>
  <c r="AA11" i="15"/>
  <c r="Y11" i="15"/>
  <c r="R11" i="15"/>
  <c r="K11" i="15"/>
  <c r="H11" i="15"/>
  <c r="I11" i="15" s="1"/>
  <c r="AA10" i="15"/>
  <c r="Y10" i="15"/>
  <c r="R10" i="15"/>
  <c r="K10" i="15"/>
  <c r="H10" i="15"/>
  <c r="I10" i="15" s="1"/>
  <c r="AA9" i="15"/>
  <c r="Y9" i="15"/>
  <c r="R9" i="15"/>
  <c r="K9" i="15"/>
  <c r="H9" i="15"/>
  <c r="I9" i="15" s="1"/>
  <c r="AA8" i="15"/>
  <c r="Y8" i="15"/>
  <c r="R8" i="15"/>
  <c r="K8" i="15"/>
  <c r="H8" i="15"/>
  <c r="L8" i="15" s="1"/>
  <c r="AA7" i="15"/>
  <c r="V7" i="15"/>
  <c r="R7" i="15"/>
  <c r="K7" i="15"/>
  <c r="H7" i="15"/>
  <c r="I7" i="15" s="1"/>
  <c r="X7" i="15" s="1"/>
  <c r="AA6" i="15"/>
  <c r="Y6" i="15"/>
  <c r="R6" i="15"/>
  <c r="K6" i="15"/>
  <c r="H6" i="15"/>
  <c r="I6" i="15" s="1"/>
  <c r="AA5" i="15"/>
  <c r="Y5" i="15"/>
  <c r="R5" i="15"/>
  <c r="K5" i="15"/>
  <c r="H5" i="15"/>
  <c r="I5" i="15" s="1"/>
  <c r="AA4" i="15"/>
  <c r="Y4" i="15"/>
  <c r="R4" i="15"/>
  <c r="K4" i="15"/>
  <c r="H4" i="15"/>
  <c r="L4" i="15" s="1"/>
  <c r="L27" i="15" l="1"/>
  <c r="L11" i="15"/>
  <c r="L14" i="15"/>
  <c r="L6" i="15"/>
  <c r="L19" i="15"/>
  <c r="L22" i="15"/>
  <c r="V15" i="15"/>
  <c r="X15" i="15" s="1"/>
  <c r="V23" i="15"/>
  <c r="X23" i="15" s="1"/>
  <c r="L7" i="15"/>
  <c r="L10" i="15"/>
  <c r="V11" i="15"/>
  <c r="X11" i="15" s="1"/>
  <c r="L15" i="15"/>
  <c r="L18" i="15"/>
  <c r="V19" i="15"/>
  <c r="X19" i="15" s="1"/>
  <c r="L23" i="15"/>
  <c r="L26" i="15"/>
  <c r="V27" i="15"/>
  <c r="X27" i="15" s="1"/>
  <c r="V5" i="15"/>
  <c r="X5" i="15" s="1"/>
  <c r="V9" i="15"/>
  <c r="X9" i="15" s="1"/>
  <c r="V13" i="15"/>
  <c r="X13" i="15" s="1"/>
  <c r="V17" i="15"/>
  <c r="X17" i="15" s="1"/>
  <c r="V21" i="15"/>
  <c r="X21" i="15" s="1"/>
  <c r="V25" i="15"/>
  <c r="X25" i="15" s="1"/>
  <c r="L5" i="15"/>
  <c r="V6" i="15"/>
  <c r="X6" i="15" s="1"/>
  <c r="Y7" i="15"/>
  <c r="L9" i="15"/>
  <c r="V10" i="15"/>
  <c r="X10" i="15" s="1"/>
  <c r="L13" i="15"/>
  <c r="V14" i="15"/>
  <c r="X14" i="15" s="1"/>
  <c r="L17" i="15"/>
  <c r="V18" i="15"/>
  <c r="X18" i="15" s="1"/>
  <c r="L21" i="15"/>
  <c r="V22" i="15"/>
  <c r="X22" i="15" s="1"/>
  <c r="L25" i="15"/>
  <c r="V26" i="15"/>
  <c r="X26" i="15" s="1"/>
  <c r="I4" i="15"/>
  <c r="V4" i="15" s="1"/>
  <c r="X4" i="15" s="1"/>
  <c r="I8" i="15"/>
  <c r="V8" i="15" s="1"/>
  <c r="X8" i="15" s="1"/>
  <c r="I12" i="15"/>
  <c r="V12" i="15" s="1"/>
  <c r="X12" i="15" s="1"/>
  <c r="I16" i="15"/>
  <c r="V16" i="15" s="1"/>
  <c r="X16" i="15" s="1"/>
  <c r="I20" i="15"/>
  <c r="V20" i="15" s="1"/>
  <c r="X20" i="15" s="1"/>
  <c r="I24" i="15"/>
  <c r="V24" i="15" s="1"/>
  <c r="X24" i="15" s="1"/>
  <c r="K11" i="2"/>
  <c r="D3" i="9" s="1"/>
  <c r="E3" i="9" s="1"/>
  <c r="J12" i="6" l="1"/>
  <c r="K10" i="5" l="1"/>
  <c r="AA23" i="14" l="1"/>
  <c r="Y23" i="14"/>
  <c r="R23" i="14"/>
  <c r="K23" i="14"/>
  <c r="H23" i="14"/>
  <c r="AA22" i="14"/>
  <c r="Y22" i="14"/>
  <c r="R22" i="14"/>
  <c r="K22" i="14"/>
  <c r="H22" i="14"/>
  <c r="L22" i="14" s="1"/>
  <c r="AA21" i="14"/>
  <c r="Y21" i="14"/>
  <c r="R21" i="14"/>
  <c r="K21" i="14"/>
  <c r="H21" i="14"/>
  <c r="I21" i="14" s="1"/>
  <c r="V21" i="14" l="1"/>
  <c r="X21" i="14" s="1"/>
  <c r="I22" i="14"/>
  <c r="V22" i="14" s="1"/>
  <c r="X22" i="14" s="1"/>
  <c r="L21" i="14"/>
  <c r="I23" i="14"/>
  <c r="V23" i="14" s="1"/>
  <c r="X23" i="14" s="1"/>
  <c r="L23" i="14"/>
  <c r="A1" i="3" l="1"/>
  <c r="A1" i="4" l="1"/>
  <c r="A1" i="5" s="1"/>
  <c r="A1" i="6" l="1"/>
  <c r="A1" i="12" s="1"/>
  <c r="J5"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<sst xmlns="http://schemas.openxmlformats.org/spreadsheetml/2006/main" count="3599" uniqueCount="1360">
  <si>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</si>
  <si>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</si>
  <si>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</si>
  <si>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</si>
  <si>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</si>
  <si>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</si>
  <si>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</si>
  <si>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</si>
  <si>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</si>
  <si>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</si>
  <si>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</si>
  <si>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</si>
  <si>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</si>
  <si>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</si>
  <si>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</si>
  <si>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</si>
  <si>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</si>
  <si>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</si>
  <si>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</si>
  <si>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</si>
  <si>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</si>
  <si>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</si>
  <si>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</si>
  <si>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</si>
  <si>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</si>
  <si>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</si>
  <si>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</si>
  <si>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</si>
  <si>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</si>
  <si>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</si>
  <si>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</si>
  <si>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</si>
  <si>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</si>
  <si>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</si>
  <si>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</si>
  <si>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</si>
  <si>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</si>
  <si>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</si>
  <si>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</si>
  <si>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</si>
  <si>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</si>
  <si>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</si>
  <si>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</si>
  <si>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</si>
  <si>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</si>
  <si>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</si>
  <si>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</si>
  <si>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</si>
  <si>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</si>
  <si>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</si>
  <si>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</si>
  <si>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</si>
  <si>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</si>
  <si>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</si>
  <si>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</si>
  <si>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</si>
  <si>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</si>
  <si>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</si>
  <si>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</si>
  <si>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</si>
  <si>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</si>
  <si>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</si>
  <si>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</si>
  <si>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</si>
  <si>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</si>
  <si>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</si>
  <si>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</si>
  <si>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</si>
  <si>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</si>
  <si>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</si>
  <si>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</si>
  <si>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</si>
  <si>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</si>
  <si>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</si>
  <si>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</si>
  <si>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</si>
  <si>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</si>
  <si>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</si>
  <si>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</si>
  <si>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</si>
  <si>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</si>
  <si>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</si>
  <si>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</si>
  <si>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</si>
  <si>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</si>
  <si>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</si>
  <si>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</si>
  <si>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</si>
  <si>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</si>
  <si>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</si>
  <si>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</si>
  <si>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</si>
  <si>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</si>
  <si>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</si>
  <si>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</si>
  <si>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</si>
  <si>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</si>
  <si>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</si>
  <si>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</si>
  <si>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</si>
  <si>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</si>
  <si>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</si>
  <si>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</si>
  <si>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</si>
  <si>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</si>
  <si>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</si>
  <si>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</si>
  <si>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</si>
  <si>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</si>
  <si>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</si>
  <si>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</si>
  <si>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</si>
  <si>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</si>
  <si>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</si>
  <si>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</si>
  <si>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</si>
  <si>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</si>
  <si>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</si>
  <si>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</si>
  <si>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</si>
  <si>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</si>
  <si>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</si>
  <si>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</si>
  <si>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</si>
  <si>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</si>
  <si>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</si>
  <si>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</si>
  <si>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</si>
  <si>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</si>
  <si>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</si>
  <si>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</si>
  <si>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</si>
  <si>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</si>
  <si>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</si>
  <si>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</si>
  <si>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</si>
  <si>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</si>
  <si>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</si>
  <si>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</si>
  <si>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</si>
  <si>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</si>
  <si>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</si>
  <si>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</si>
  <si>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</si>
  <si>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</si>
  <si>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</si>
  <si>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</si>
  <si>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</si>
  <si>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</si>
  <si>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</si>
  <si>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</si>
  <si>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</si>
  <si>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</si>
  <si>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</si>
  <si>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</si>
  <si>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</si>
  <si>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</si>
  <si>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</si>
  <si>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</si>
  <si>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</si>
  <si>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</si>
  <si>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</si>
  <si>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</si>
  <si>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</si>
  <si>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</si>
  <si>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</si>
  <si>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</si>
  <si>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</si>
  <si>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</si>
  <si>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</si>
  <si>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</si>
  <si>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</si>
  <si>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</si>
  <si>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</si>
  <si>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</si>
  <si>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</si>
  <si>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</si>
  <si>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</si>
  <si>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</si>
  <si>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</si>
  <si>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</si>
  <si>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</si>
  <si>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</si>
  <si>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</si>
  <si>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</si>
  <si>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</si>
  <si>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</si>
  <si>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</si>
  <si>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</si>
  <si>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</si>
  <si>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</si>
  <si>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</si>
  <si>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</si>
  <si>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</si>
  <si>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</si>
  <si>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</si>
  <si>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</si>
  <si>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</si>
  <si>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</si>
  <si>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</si>
  <si>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</si>
  <si>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</si>
  <si>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</si>
  <si>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</si>
  <si>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</si>
  <si>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</si>
  <si>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</si>
  <si>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</si>
  <si>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</si>
  <si>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</si>
  <si>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</si>
  <si>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</si>
  <si>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</si>
  <si>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</si>
  <si>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</si>
  <si>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</si>
  <si>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</si>
  <si>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</si>
  <si>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</si>
  <si>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</si>
  <si>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</si>
  <si>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</si>
  <si>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</si>
  <si>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</si>
  <si>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</si>
  <si>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</si>
  <si>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</si>
  <si>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</si>
  <si>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</si>
  <si>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</si>
  <si>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</si>
  <si>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</si>
  <si>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</si>
  <si>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</si>
  <si>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</si>
  <si>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</si>
  <si>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</si>
  <si>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</si>
  <si>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</si>
  <si>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</si>
  <si>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</si>
  <si>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</si>
  <si>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</si>
  <si>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</si>
  <si>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</si>
  <si>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</si>
  <si>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</si>
  <si>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</si>
  <si>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</si>
  <si>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</si>
  <si>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</si>
  <si>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</si>
  <si>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</si>
  <si>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</si>
  <si>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</si>
  <si>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</si>
  <si>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</si>
  <si>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</si>
  <si>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</si>
  <si>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</si>
  <si>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</si>
  <si>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</si>
  <si>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</si>
  <si>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</si>
  <si>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</si>
  <si>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</si>
  <si>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</si>
  <si>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</si>
  <si>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</si>
  <si>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</si>
  <si>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</si>
  <si>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</si>
  <si>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</si>
  <si>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</si>
  <si>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</si>
  <si>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</si>
  <si>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</si>
  <si>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</si>
  <si>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</si>
  <si>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</si>
  <si>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</si>
  <si>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</si>
  <si>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</si>
  <si>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</si>
  <si>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</si>
  <si>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</si>
  <si>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</si>
  <si>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</si>
  <si>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</si>
  <si>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</si>
  <si>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</si>
  <si>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</si>
  <si>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</si>
  <si>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</si>
  <si>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</si>
  <si>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</si>
  <si>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</si>
  <si>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</si>
  <si>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</si>
  <si>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</si>
  <si>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</si>
  <si>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</si>
  <si>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</si>
  <si>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</si>
  <si>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</si>
  <si>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</si>
  <si>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</si>
  <si>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</si>
  <si>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</si>
  <si>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</si>
  <si>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</si>
  <si>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</si>
  <si>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</si>
  <si>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</si>
  <si>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</si>
  <si>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</si>
  <si>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</si>
  <si>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</si>
  <si>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</si>
  <si>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</si>
  <si>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</si>
  <si>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</si>
  <si>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</si>
  <si>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</si>
  <si>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</si>
  <si>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</si>
  <si>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</si>
  <si>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</si>
  <si>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</si>
  <si>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</si>
  <si>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</si>
  <si>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</si>
  <si>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</si>
  <si>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</si>
  <si>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</si>
  <si>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</si>
  <si>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</si>
  <si>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</si>
  <si>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</si>
  <si>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</si>
  <si>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</si>
  <si>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</si>
  <si>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</si>
  <si>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</si>
  <si>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</si>
  <si>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</si>
  <si>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</si>
  <si>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</si>
  <si>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</si>
  <si>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</si>
  <si>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</si>
  <si>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</si>
  <si>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</si>
  <si>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</si>
  <si>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</si>
  <si>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</si>
  <si>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</si>
  <si>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</si>
  <si>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</si>
  <si>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</si>
  <si>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</si>
  <si>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</si>
  <si>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</si>
  <si>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</si>
  <si>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</si>
  <si>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</si>
  <si>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</si>
  <si>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</si>
  <si>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</si>
  <si>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</si>
  <si>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</si>
  <si>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</si>
  <si>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</si>
  <si>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</si>
  <si>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</si>
  <si>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</si>
  <si>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</si>
  <si>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</si>
  <si>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</si>
  <si>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</si>
  <si>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</si>
  <si>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</si>
  <si>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</si>
  <si>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</si>
  <si>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</si>
  <si>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</si>
  <si>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</si>
  <si>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</si>
  <si>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</si>
  <si>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</si>
  <si>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</si>
  <si>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</si>
  <si>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</si>
  <si>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</si>
  <si>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</si>
  <si>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</si>
  <si>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</si>
  <si>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</si>
  <si>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</si>
  <si>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</si>
  <si>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</si>
  <si>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</si>
  <si>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</si>
  <si>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</si>
  <si>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</si>
  <si>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</si>
  <si>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</si>
  <si>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</si>
  <si>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</si>
  <si>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</si>
  <si>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</si>
  <si>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</si>
  <si>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</si>
  <si>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</si>
  <si>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</si>
  <si>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</si>
  <si>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</si>
  <si>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</si>
  <si>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</si>
  <si>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</si>
  <si>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</si>
  <si>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</si>
  <si>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</si>
  <si>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</si>
  <si>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</si>
  <si>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</si>
  <si>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</si>
  <si>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</si>
  <si>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</si>
  <si>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</si>
  <si>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</si>
  <si>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</si>
  <si>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</si>
  <si>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</si>
  <si>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</si>
  <si>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</si>
  <si>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</si>
  <si>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</si>
  <si>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</si>
  <si>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</si>
  <si>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</si>
  <si>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</si>
  <si>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</si>
  <si>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</si>
  <si>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</si>
  <si>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</si>
  <si>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</si>
  <si>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</si>
  <si>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</si>
  <si>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</si>
  <si>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</si>
  <si>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</si>
  <si>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</si>
  <si>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</si>
  <si>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</si>
  <si>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</si>
  <si>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</si>
  <si>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</si>
  <si>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</si>
  <si>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</si>
  <si>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</si>
  <si>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</si>
  <si>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</si>
  <si>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</si>
  <si>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</si>
  <si>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</si>
  <si>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</si>
  <si>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</si>
  <si>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</si>
  <si>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</si>
  <si>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</si>
  <si>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</si>
  <si>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</si>
  <si>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</si>
  <si>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</si>
  <si>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</si>
  <si>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</si>
  <si>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</si>
  <si>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</si>
  <si>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</si>
  <si>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</si>
  <si>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</si>
  <si>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</si>
  <si>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</si>
  <si>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</si>
  <si>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</si>
  <si>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</si>
  <si>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</si>
  <si>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</si>
  <si>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</si>
  <si>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</si>
  <si>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</si>
  <si>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</si>
  <si>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</si>
  <si>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</si>
  <si>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</si>
  <si>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</si>
  <si>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</si>
  <si>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</si>
  <si>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</si>
  <si>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</si>
  <si>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</si>
  <si>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</si>
  <si>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</si>
  <si>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</si>
  <si>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</si>
  <si>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</si>
  <si>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</si>
  <si>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</si>
  <si>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</si>
  <si>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</si>
  <si>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</si>
  <si>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</si>
  <si>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</si>
  <si>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</si>
  <si>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</si>
  <si>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</si>
  <si>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</si>
  <si>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</si>
  <si>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</si>
  <si>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</si>
  <si>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</si>
  <si>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</si>
  <si>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</si>
  <si>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</si>
  <si>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</si>
  <si>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</si>
  <si>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</si>
  <si>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</si>
  <si>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</si>
  <si>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</si>
  <si>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</si>
  <si>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</si>
  <si>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</si>
  <si>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</si>
  <si>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</si>
  <si>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</si>
  <si>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</si>
  <si>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</si>
  <si>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</si>
  <si>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</si>
  <si>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</si>
  <si>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</si>
  <si>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</si>
  <si>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</si>
  <si>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</si>
  <si>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</si>
  <si>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</si>
  <si>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</si>
  <si>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</si>
  <si>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</si>
  <si>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</si>
  <si>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</si>
  <si>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</si>
  <si>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</si>
  <si>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</si>
  <si>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</si>
  <si>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</si>
  <si>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</si>
  <si>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</si>
  <si>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</si>
  <si>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</si>
  <si>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</si>
  <si>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</si>
  <si>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</si>
  <si>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</si>
  <si>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</si>
  <si>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</si>
  <si>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</si>
  <si>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</si>
  <si>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</si>
  <si>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</si>
  <si>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</si>
  <si>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</si>
  <si>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</si>
  <si>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</si>
  <si>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</si>
  <si>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</si>
  <si>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</si>
  <si>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</si>
  <si>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</si>
  <si>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</si>
  <si>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</si>
  <si>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</si>
  <si>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</si>
  <si>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</si>
  <si>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</si>
  <si>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</si>
  <si>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</si>
  <si>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</si>
  <si>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</si>
  <si>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</si>
  <si>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</si>
  <si>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</si>
  <si>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</si>
  <si>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</si>
  <si>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</si>
  <si>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</si>
  <si>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</si>
  <si>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</si>
  <si>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</si>
  <si>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</si>
  <si>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</si>
  <si>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</si>
  <si>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</si>
  <si>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</si>
  <si>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</si>
  <si>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</si>
  <si>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</si>
  <si>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</si>
  <si>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</si>
  <si>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</si>
  <si>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</si>
  <si>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</si>
  <si>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</si>
  <si>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</si>
  <si>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</si>
  <si>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</si>
  <si>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</si>
  <si>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</si>
  <si>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</si>
  <si>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</si>
  <si>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</si>
  <si>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</si>
  <si>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</si>
  <si>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</si>
  <si>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</si>
  <si>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</si>
  <si>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</si>
  <si>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</si>
  <si>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</si>
  <si>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</si>
  <si>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</si>
  <si>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</si>
  <si>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</si>
  <si>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</si>
  <si>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</si>
  <si>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</si>
  <si>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</si>
  <si>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</si>
  <si>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</si>
  <si>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</si>
  <si>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</si>
  <si>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</si>
  <si>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</si>
  <si>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</si>
  <si>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</si>
  <si>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</si>
  <si>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</si>
  <si>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</si>
  <si>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</si>
  <si>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</si>
  <si>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</si>
  <si>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</si>
  <si>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</si>
  <si>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</si>
  <si>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</si>
  <si>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</si>
  <si>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</si>
  <si>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</si>
  <si>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</si>
  <si>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</si>
  <si>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</si>
  <si>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</si>
  <si>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</si>
  <si>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</si>
  <si>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</si>
  <si>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</si>
  <si>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</si>
  <si>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</si>
  <si>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</si>
  <si>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</si>
  <si>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</si>
  <si>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</si>
  <si>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</si>
  <si>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</si>
  <si>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</si>
  <si>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</si>
  <si>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</si>
  <si>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</si>
  <si>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</si>
  <si>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</si>
  <si>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</si>
  <si>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</si>
  <si>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</si>
  <si>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</si>
  <si>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</si>
  <si>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</si>
  <si>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</si>
  <si>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</si>
  <si>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</si>
  <si>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</si>
  <si>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</si>
  <si>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</si>
  <si>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</si>
  <si>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</si>
  <si>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</si>
  <si>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</si>
  <si>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</si>
  <si>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</si>
  <si>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</si>
  <si>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</si>
  <si>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</si>
  <si>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</si>
  <si>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</si>
  <si>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</si>
  <si>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</si>
  <si>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</si>
  <si>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</si>
  <si>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</si>
  <si>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</si>
  <si>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</si>
  <si>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</si>
  <si>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</si>
  <si>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</si>
  <si>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</si>
  <si>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</si>
  <si>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</si>
  <si>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</si>
  <si>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</si>
  <si>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</si>
  <si>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</si>
  <si>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</si>
  <si>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</si>
  <si>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</si>
  <si>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</si>
  <si>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</si>
  <si>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</si>
  <si>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</si>
  <si>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</si>
  <si>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</si>
  <si>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</si>
  <si>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</si>
  <si>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</si>
  <si>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</si>
  <si>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</si>
  <si>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</si>
  <si>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</si>
  <si>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</si>
  <si>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</si>
  <si>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</si>
  <si>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</si>
  <si>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</si>
  <si>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</si>
  <si>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</si>
  <si>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</si>
  <si>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</si>
  <si>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</si>
  <si>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</si>
  <si>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</si>
  <si>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</si>
  <si>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</si>
  <si>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</si>
  <si>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</si>
  <si>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</si>
  <si>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</si>
  <si>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</si>
  <si>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</si>
  <si>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</si>
  <si>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</si>
  <si>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</si>
  <si>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</si>
  <si>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</si>
  <si>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</si>
  <si>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</si>
  <si>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</si>
  <si>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</si>
  <si>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</si>
  <si>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</si>
  <si>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</si>
  <si>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</si>
  <si>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</si>
  <si>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</si>
  <si>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</si>
  <si>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</si>
  <si>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</si>
  <si>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</si>
  <si>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</si>
  <si>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</si>
  <si>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</si>
  <si>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</si>
  <si>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</si>
  <si>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</si>
  <si>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</si>
  <si>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</si>
  <si>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</si>
  <si>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</si>
  <si>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</si>
  <si>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</si>
  <si>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</si>
  <si>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</si>
  <si>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</si>
  <si>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</si>
  <si>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</si>
  <si>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</si>
  <si>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</si>
  <si>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</si>
  <si>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</si>
  <si>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</si>
  <si>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</si>
  <si>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</si>
  <si>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</si>
  <si>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</si>
  <si>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</si>
  <si>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</si>
  <si>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</si>
  <si>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</si>
  <si>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</si>
  <si>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</si>
  <si>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</si>
  <si>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</si>
  <si>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</si>
  <si>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</si>
  <si>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</si>
  <si>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</si>
  <si>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</si>
  <si>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</si>
  <si>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</si>
  <si>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</si>
  <si>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</si>
  <si>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</si>
  <si>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</si>
  <si>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</si>
  <si>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</si>
  <si>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</si>
  <si>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</si>
  <si>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</si>
  <si>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</si>
  <si>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</si>
  <si>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</si>
  <si>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</si>
  <si>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</si>
  <si>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</si>
  <si>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</si>
  <si>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</si>
  <si>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</si>
  <si>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</si>
  <si>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</si>
  <si>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</si>
  <si>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</si>
  <si>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</si>
  <si>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</si>
  <si>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</si>
  <si>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</si>
  <si>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</si>
  <si>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</si>
  <si>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</si>
  <si>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</si>
  <si>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</si>
  <si>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</si>
  <si>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</si>
  <si>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</si>
  <si>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</si>
  <si>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</si>
  <si>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</si>
  <si>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</si>
  <si>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</si>
  <si>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</si>
  <si>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</si>
  <si>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</si>
  <si>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</si>
  <si>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</si>
  <si>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</si>
  <si>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</si>
  <si>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</si>
  <si>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</si>
  <si>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</si>
  <si>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</si>
  <si>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</si>
  <si>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</si>
  <si>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</si>
  <si>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</si>
  <si>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</si>
  <si>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</si>
  <si>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</si>
  <si>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</si>
  <si>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</si>
  <si>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</si>
  <si>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</si>
  <si>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</si>
  <si>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</si>
  <si>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</si>
  <si>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</si>
  <si>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</si>
  <si>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</si>
  <si>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</si>
  <si>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</si>
  <si>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</si>
  <si>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</si>
  <si>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</si>
  <si>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</si>
  <si>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</si>
  <si>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</si>
  <si>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</si>
  <si>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</si>
  <si>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</si>
  <si>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</si>
  <si>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</si>
  <si>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</si>
  <si>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</si>
  <si>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</si>
  <si>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</si>
  <si>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</si>
  <si>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</si>
  <si>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</si>
  <si>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</si>
  <si>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</si>
  <si>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</si>
  <si>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</si>
  <si>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</si>
  <si>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</si>
  <si>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</si>
  <si>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</si>
  <si>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</si>
  <si>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</si>
  <si>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</si>
  <si>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</si>
  <si>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</si>
  <si>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</si>
  <si>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</si>
  <si>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</si>
  <si>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</si>
  <si>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</si>
  <si>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</si>
  <si>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</si>
  <si>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</si>
  <si>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</si>
  <si>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</si>
  <si>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</si>
  <si>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</si>
  <si>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</si>
  <si>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</si>
  <si>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</si>
  <si>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</si>
  <si>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</si>
  <si>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</si>
  <si>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</si>
  <si>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</si>
  <si>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</si>
  <si>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</si>
  <si>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</si>
  <si>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</si>
  <si>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</si>
  <si>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</si>
  <si>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</si>
  <si>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</si>
  <si>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</si>
  <si>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</si>
  <si>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</si>
  <si>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</si>
  <si>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</si>
  <si>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</si>
  <si>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</si>
  <si>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</si>
  <si>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</si>
  <si>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</si>
  <si>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</si>
  <si>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</si>
  <si>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</si>
  <si>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</si>
  <si>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</si>
  <si>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</si>
  <si>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</si>
  <si>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</si>
  <si>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</si>
  <si>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</si>
  <si>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</si>
  <si>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</si>
  <si>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</si>
  <si>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</si>
  <si>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</si>
  <si>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</si>
  <si>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</si>
  <si>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</si>
  <si>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</si>
  <si>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</si>
  <si>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</si>
  <si>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</si>
  <si>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</si>
  <si>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</si>
  <si>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</si>
  <si>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</si>
  <si>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</si>
  <si>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</si>
  <si>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</si>
  <si>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</si>
  <si>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</si>
  <si>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</si>
  <si>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</si>
  <si>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</si>
  <si>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</si>
  <si>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</si>
  <si>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</si>
  <si>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</si>
  <si>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</si>
  <si>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</si>
  <si>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</si>
  <si>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</si>
  <si>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</si>
  <si>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</si>
  <si>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</si>
  <si>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</si>
  <si>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</si>
  <si>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</si>
  <si>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</si>
  <si>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</si>
  <si>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</si>
  <si>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</si>
  <si>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</si>
  <si>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</si>
  <si>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</si>
  <si>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</si>
  <si>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</si>
  <si>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</si>
  <si>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</si>
  <si>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</si>
  <si>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</si>
  <si>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</si>
  <si>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</si>
  <si>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</si>
  <si>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</si>
  <si>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</si>
  <si>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</si>
  <si>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</si>
  <si>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</si>
  <si>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</si>
  <si>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</si>
  <si>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</si>
  <si>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</si>
  <si>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</si>
  <si>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</si>
  <si>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Política de Administración de Riesgos</t>
  </si>
  <si>
    <t>Profesional Universitario - 
Gestión de TIC'S</t>
  </si>
  <si>
    <t>Seguimiento</t>
  </si>
  <si>
    <t>Un (1) Mapa de Riesgos de Corrupción (MRC) elaborado y aprobado.</t>
  </si>
  <si>
    <t>Una (1) actividad de socialización sobre la estructura y responsabilidades del PAAC y el MRC.</t>
  </si>
  <si>
    <t>Profesional Especializado  Control Interno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</si>
  <si>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</si>
  <si>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</si>
  <si>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</si>
  <si>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</si>
  <si>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</si>
  <si>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</si>
  <si>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</si>
  <si>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</si>
  <si>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</si>
  <si>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</si>
  <si>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</si>
  <si>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</si>
  <si>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</si>
  <si>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</si>
  <si>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</si>
  <si>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</si>
  <si>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</si>
  <si>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</si>
  <si>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</si>
  <si>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</si>
  <si>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</si>
  <si>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</si>
  <si>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</si>
  <si>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</si>
  <si>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</si>
  <si>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</si>
  <si>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</si>
  <si>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</si>
  <si>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</si>
  <si>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</si>
  <si>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</si>
  <si>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t>
  </si>
  <si>
    <t>Preventivo
25%</t>
  </si>
  <si>
    <t>Manual
15%</t>
  </si>
  <si>
    <t>Aleatoria</t>
  </si>
  <si>
    <t>Con registro</t>
  </si>
  <si>
    <t>Baja</t>
  </si>
  <si>
    <t>Reducir 
el Riesgo</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</si>
  <si>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</si>
  <si>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</si>
  <si>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</si>
  <si>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</si>
  <si>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</si>
  <si>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</si>
  <si>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</si>
  <si>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</si>
  <si>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</si>
  <si>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</si>
  <si>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</si>
  <si>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</si>
  <si>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</si>
  <si>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</si>
  <si>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</si>
  <si>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</si>
  <si>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</si>
  <si>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Detectivo
15%</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</si>
  <si>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</si>
  <si>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</si>
  <si>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</si>
  <si>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Sin Documentar</t>
  </si>
  <si>
    <t>Sin registro</t>
  </si>
  <si>
    <t>Usuarios, productos y prácticas</t>
  </si>
  <si>
    <t>Entre tres (3) y veinticuatro (24) veces por año.</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</si>
  <si>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</si>
  <si>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</si>
  <si>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</si>
  <si>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</si>
  <si>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</si>
  <si>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</si>
  <si>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</si>
  <si>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</si>
  <si>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</si>
  <si>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</si>
  <si>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</si>
  <si>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</si>
  <si>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</si>
  <si>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</si>
  <si>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</si>
  <si>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</si>
  <si>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</si>
  <si>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</si>
  <si>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</si>
  <si>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</si>
  <si>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</si>
  <si>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</si>
  <si>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</si>
  <si>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</si>
  <si>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Profesional Universitario -
 Gestión Jurídica</t>
  </si>
  <si>
    <t>La no identificacion de la cartera real por concepto de arrendamientos buscando beneficiar de forma indebida a los terceros.</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</si>
  <si>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</si>
  <si>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</si>
  <si>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</si>
  <si>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</si>
  <si>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</si>
  <si>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</si>
  <si>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</si>
  <si>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</si>
  <si>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</si>
  <si>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</si>
  <si>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</si>
  <si>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</si>
  <si>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</si>
  <si>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</si>
  <si>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</si>
  <si>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</si>
  <si>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</si>
  <si>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</si>
  <si>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</si>
  <si>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</si>
  <si>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</si>
  <si>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</si>
  <si>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</si>
  <si>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</si>
  <si>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</si>
  <si>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</si>
  <si>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</si>
  <si>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</si>
  <si>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</si>
  <si>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</si>
  <si>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</si>
  <si>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</si>
  <si>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</si>
  <si>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</si>
  <si>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</si>
  <si>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</si>
  <si>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</si>
  <si>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</si>
  <si>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</si>
  <si>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</si>
  <si>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</si>
  <si>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</si>
  <si>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</si>
  <si>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</si>
  <si>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</si>
  <si>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Incorporación y entrega de las áreas de cesión a favor del municipio.</t>
  </si>
  <si>
    <t>Matrícula de arrendadores.</t>
  </si>
  <si>
    <t>Inscrito SUIT</t>
  </si>
  <si>
    <t>Racionalización 
Tecnológica</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</si>
  <si>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</si>
  <si>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</si>
  <si>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</si>
  <si>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</si>
  <si>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</si>
  <si>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 xml:space="preserve">Mínimo una (1) reunión del grupo de trabajo designado </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</si>
  <si>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</si>
  <si>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</si>
  <si>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</si>
  <si>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</si>
  <si>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</si>
  <si>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</si>
  <si>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</si>
  <si>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</si>
  <si>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Evidencia de Participación del BIF en la Audiencia Pública</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</si>
  <si>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</si>
  <si>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</si>
  <si>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</si>
  <si>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</si>
  <si>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</si>
  <si>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</si>
  <si>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</si>
  <si>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</si>
  <si>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</si>
  <si>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</si>
  <si>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</si>
  <si>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</si>
  <si>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</si>
  <si>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</si>
  <si>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</si>
  <si>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</si>
  <si>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</si>
  <si>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</si>
  <si>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</si>
  <si>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Profesional Universitario - 
Gestión Financiera</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</si>
  <si>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</si>
  <si>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</si>
  <si>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</si>
  <si>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</si>
  <si>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</si>
  <si>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</si>
  <si>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</si>
  <si>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</si>
  <si>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</si>
  <si>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</si>
  <si>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</si>
  <si>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</si>
  <si>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</si>
  <si>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</si>
  <si>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Realizar las gestiones necesarias para que todos los funcionarios adscritos al Banco Inmobiliario de Floridablanca - BIF culminen satisfactoriamente el "Curso de Integridad, Transparencia y Lucha Contra la Corrupción" impartido por la Función Pública.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</si>
  <si>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</si>
  <si>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</si>
  <si>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 xml:space="preserve">Adopción de controles que aseguran que el beneficiario cumple con todos los requisitos establecidos en la Ley para hacerse acreedor a un subsidio. </t>
  </si>
  <si>
    <t>Cada vez que sea necesario</t>
  </si>
  <si>
    <t>Profesional Universitario - Vivienda</t>
  </si>
  <si>
    <t>Reglamentación del proceso de asignación de subsidios y establecimiento de procedimientos y listas de verificación que permitan avalar el cumplimiento de los requisitos.</t>
  </si>
  <si>
    <t>Erika Liliana Monsalve Díaz</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</si>
  <si>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</si>
  <si>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diciembre de 2021, el Profesional Universitario - Gestión TIC's manifiesta que cada responsable de la información, mediante correo electrónico solicita la publicación en la página web de la entidad.</t>
  </si>
  <si>
    <t>Con corte a 31 de diciembre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</si>
  <si>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Durante la vigencia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</si>
  <si>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     A partir de la ejecución del contrato y adquisición de la herramienta VENTANAL para el manejo de la correspondencia se identifica que que cada ususario puede verificar los términos de respuesta de cada solicitud, y su seguimiento.</t>
  </si>
  <si>
    <t>Se evidenció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     De igual manera el profesional de gestión financiera ha venido realizando mensualmente conciliación de cartera, lo que ha permidido identificar la cartera real y sanear este proceso, buscando la minimización de este riesgo</t>
  </si>
  <si>
    <t>Durante la vigencia 2021, se identificó que existe 15 proyectos radicados en el Banco de Proyectos, debidamente actualizados los correspondientes a la vigencia 2020, de los cuales 7 se ejecutaron, algunos con procesos en curso.</t>
  </si>
  <si>
    <t>El seguimiento a realizar por cada líder de proceso, corresponde a una actividad de autocontrol que no se encuentra reglamentada en la Entidad y por tanto, se encuentra sujeta a la discrecionalidad de cada responsable.                                                                                                                                                                                                                                               En el mes de enero la dirección Gee 
La Dirección General y la secretaría general mediante circular No.027 del 22 de noviembre de 2021, recordó a los funcionarios y encargados de cada proceso el seguimiento y cumplimiento a las actividades establecidas en los planes de acción, y proyectos en ejecución.</t>
  </si>
  <si>
    <t xml:space="preserve">En el tercer cuatrimestre de 2021, se evidenció que la entidad continua con el uso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t>
  </si>
  <si>
    <t>La entidad ha realizado las modificación al presupuesto de gastos del Banco Inmbiliario de Floridablanca de acuerdo a los parámetros establecidos en normatividad; y se han registrado en aplicativo sistematizado GD de información financiera.</t>
  </si>
  <si>
    <t xml:space="preserve">Se evidenció que para el cuarto cuatrimestre se encuentran publicados en la plataforma del SECOP II los soportes pre contractuales y contractuales del proceso.                                                                       Se verifica que los supervisores estan siendo notificados vía correo electrónico, directamente desde la plataforma de secop. </t>
  </si>
  <si>
    <t>En los procesos contractuales suscritos hasta la fecha en esta vigencia, no se han detectado fallas en las validaciones de los pliegos de contratación o documentos equivalentes.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</si>
  <si>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t>
  </si>
  <si>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La entidad gestionó  capacitación para (5) funcionarios sobre el manejo del secop II entre estos supervisores, quienes replicaron a todos los funcionarios de la entidad,                                                                    </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</si>
  <si>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La entidad esta a la espera de comunicación por parte de la CNSC para dar inicio al proceso de suscripción de acuerdo y despliegue del Concurso de méritos en modalidad ascenso y abierto.</t>
  </si>
  <si>
    <t xml:space="preserve"> La Secretaría general manifiesta que realizó monitoreo de algunos contratos identificandose que cuentan con los requisitos legales entre ellos Informe de supervisión y acta de pago parcial 
Se revisan documentos precontractuales, identificándose que cumplen con los requisitos legales, de conformidad con las tipologías de modalidades de selección y objetos contractuales, los cuales pueden ser consultados en el portal del SECOP II, aquellos suscritos después de Julio de 2021 y los anteriores se encuentran registrados por SECOP I.</t>
  </si>
  <si>
    <t>Con corte a 31 de Diciembre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La entidad realiza cruce de información con las curadurías, con el fin de ejercer control del ingreso a partir de la expedición de licencias.</t>
  </si>
  <si>
    <t>Se identificó que se realizaron durante la vigencia dos inventarios de bodega  y se evidenció la organización restricción del acceso al almacén, sólo posee llave el funcionario que tiene a cargo el almacén, con esto se verifica la minimización del riesgo</t>
  </si>
  <si>
    <t>El seguimiento a realizar por cada líder de proceso, corresponde a una actividad de autocontrol que no se encuentra reglamentada en la Entidad y por tanto, se encuentra sujeta a la discrecionalidad de cada responsable. 
La dirección general y la secretaría general mediante circular No.027 del 22 de noviembre de 2021, recordó a los funcionarios y encargados de cada proceso el seguimiento y cumplimiento a las actividades establecidas en los planes de acción, y proyectos en ejecución.</t>
  </si>
  <si>
    <t>Pérdida de la informacion por mala custodia de los archivos de gestión con el objetivo de obtener un beneficio personal.</t>
  </si>
  <si>
    <t>Soportes financieros acordes a pagos realizados.</t>
  </si>
  <si>
    <t>Establecer mecanismos de verificación, selectiva, Portal Transaccional SECOP II.</t>
  </si>
  <si>
    <t>El Supervisor del contrato y el Responsable del Almacén verifica que los bienes y/o servicios adquiridos cumplan con las especificaciones técnicas estableidas en el proceso contractual.</t>
  </si>
  <si>
    <t>Verificar que los auditores cumplan con los requisitos establecidos para el ejercicio de la auditoria de acuerdo a la normatividad vigente.</t>
  </si>
  <si>
    <t>Cotejar que la información del Módulo de cartera sea congruente con la información contable.</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</si>
  <si>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</si>
  <si>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el Plan Anual de Adquisiciones se incluyó la adquisición de licenciaS CAL que permitirán controlar los protocolos de seguridad de la Entidad evitando así la pérdida de información y realizar copia de seguridad a los equipos.</t>
  </si>
  <si>
    <t xml:space="preserve">Adopción de controles que aseguran que el beneficiario cumple con todos los reqquisitos establecidos en la Ley para hacerse acreedor a un subsidio. </t>
  </si>
  <si>
    <t xml:space="preserve">
Tener registro de control de pagos (Informes de Gestion Financiera).</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</si>
  <si>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</si>
  <si>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</si>
  <si>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Mantener actualizado el Código del Auditor y socializarlo con los auditores.</t>
  </si>
  <si>
    <t>Dar cumplimiento de acuerdo con lo establecido en el  Art. 112 de la Ley 388 de 1997, expediente urbano.</t>
  </si>
  <si>
    <t>Técnico Operativo - 
Gestió urbana</t>
  </si>
  <si>
    <t>A traves del sistema interno de correspondencia VENTANAL generar una alerta para el funcionario responsable de proyectar la respuesta.</t>
  </si>
  <si>
    <t>Elaboración mensual de cociliaciones por deudores, de la información contable Vrs. Información de cartera</t>
  </si>
  <si>
    <t>Profesional Universitario - Gestión Financiera
Técnico Operativo 
 - Gestion Financiera</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</si>
  <si>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rgb="FFFF0000"/>
        <rFont val="Calibri"/>
        <family val="2"/>
        <scheme val="minor"/>
      </rPr>
      <t xml:space="preserve">Soporte: </t>
    </r>
    <r>
      <rPr>
        <sz val="10"/>
        <color rgb="FFFF0000"/>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en el tercer cuatrmestre, se adelantaron por la plataforma SECOP II.</t>
    </r>
  </si>
  <si>
    <r>
      <t xml:space="preserve">Durante la vigencia 2021, el proceso "Gestión Documental" realizó cuatro (4) actividades de capacitación: 
1) </t>
    </r>
    <r>
      <rPr>
        <b/>
        <sz val="10"/>
        <color rgb="FFFF0000"/>
        <rFont val="Calibri"/>
        <family val="2"/>
        <scheme val="minor"/>
      </rPr>
      <t>19-Ene-2021:</t>
    </r>
    <r>
      <rPr>
        <sz val="10"/>
        <color rgb="FFFF0000"/>
        <rFont val="Calibri"/>
        <family val="2"/>
        <scheme val="minor"/>
      </rPr>
      <t xml:space="preserve"> Transferencia Documental (Área Administrativa y Financiera).
2) </t>
    </r>
    <r>
      <rPr>
        <b/>
        <sz val="10"/>
        <color rgb="FFFF0000"/>
        <rFont val="Calibri"/>
        <family val="2"/>
        <scheme val="minor"/>
      </rPr>
      <t>21-Ene-2021:</t>
    </r>
    <r>
      <rPr>
        <sz val="10"/>
        <color rgb="FFFF0000"/>
        <rFont val="Calibri"/>
        <family val="2"/>
        <scheme val="minor"/>
      </rPr>
      <t xml:space="preserve"> Transferencia Documental (Área Técnica).
3) </t>
    </r>
    <r>
      <rPr>
        <b/>
        <sz val="10"/>
        <color rgb="FFFF0000"/>
        <rFont val="Calibri"/>
        <family val="2"/>
        <scheme val="minor"/>
      </rPr>
      <t xml:space="preserve">13-Feb-2021: </t>
    </r>
    <r>
      <rPr>
        <sz val="10"/>
        <color rgb="FFFF0000"/>
        <rFont val="Calibri"/>
        <family val="2"/>
        <scheme val="minor"/>
      </rPr>
      <t xml:space="preserve">Organización Archivística (Área Técnica).
4) </t>
    </r>
    <r>
      <rPr>
        <b/>
        <sz val="10"/>
        <color rgb="FFFF0000"/>
        <rFont val="Calibri"/>
        <family val="2"/>
        <scheme val="minor"/>
      </rPr>
      <t>27-Feb-2021:</t>
    </r>
    <r>
      <rPr>
        <sz val="10"/>
        <color rgb="FFFF0000"/>
        <rFont val="Calibri"/>
        <family val="2"/>
        <scheme val="minor"/>
      </rPr>
      <t xml:space="preserve"> Organización Archivística ( Área Administrativa, Secretaría General, Dirección).</t>
    </r>
  </si>
  <si>
    <r>
      <t xml:space="preserve">El proyecto de implementación del Software - Expediente Urbano es una iniciativa que se encuentra alineada con la Meta N° 82 del Plan de Desarrollo Municipal, </t>
    </r>
    <r>
      <rPr>
        <i/>
        <sz val="10"/>
        <color rgb="FFFF0000"/>
        <rFont val="Calibri"/>
        <family val="2"/>
        <scheme val="minor"/>
      </rPr>
      <t xml:space="preserve">"Desarrollar e implementar una herramienta tecnológica (visor geográfico) para la consulta en línea de los predios públicos". 
</t>
    </r>
    <r>
      <rPr>
        <sz val="10"/>
        <color rgb="FFFF0000"/>
        <rFont val="Calibri"/>
        <family val="2"/>
        <scheme val="minor"/>
      </rPr>
      <t>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Durante la vigencia se ejecutarion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La entidad ha logrado  reducir el riesgo, teniendo en cuenta que a través de las diferentes herramientas actualmente se pueden identificar los predios con mayor celeridad,  se cuenta con convenio con la oficina de registros públicos, que permite la consulta en el VUR, y la mejora en la recopilación oportuna de la información y por ende tener un expediente urbano actualizado.</t>
    </r>
  </si>
  <si>
    <r>
      <t xml:space="preserve">Con base en la Resolución 119 de 2020 </t>
    </r>
    <r>
      <rPr>
        <i/>
        <sz val="10"/>
        <color rgb="FFFF000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rgb="FFFF0000"/>
        <rFont val="Calibri"/>
        <family val="2"/>
        <scheme val="minor"/>
      </rPr>
      <t>,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Se identificó que para la vigencia 2021, se dió aplicación a lo establecido en la Resolución 119 de 2020, para la asignación de subsidios.</t>
    </r>
  </si>
  <si>
    <r>
      <t xml:space="preserve">SEGUIMIENTO CONTROL INTERNO (TERCERA LÍNEA DE DEFENSA)
Fecha de Corte: </t>
    </r>
    <r>
      <rPr>
        <sz val="10"/>
        <color theme="1"/>
        <rFont val="Calibri"/>
        <family val="2"/>
        <scheme val="minor"/>
      </rPr>
      <t>30-Abril-2022</t>
    </r>
  </si>
  <si>
    <t>Sensibilizar a los funcionarios acerca del Mapa de Riesgos</t>
  </si>
  <si>
    <t>Publicar el Mapa de Riesgos en el sitio web de la Entidad.</t>
  </si>
  <si>
    <t>Revisar y actualizar el Mapa de Riesgos del Banco Inmobiliario de Floridablanca - BIF con base en la GUÍA PARA LA ADMINISTRACIÓN DEL RIESGO Y EL DISEÑO DE CONTROLES EN ENTIDADES PÚBLICAS (Versión 5).</t>
  </si>
  <si>
    <t>Un (1) Mapa de Riegos revisado y actualizado</t>
  </si>
  <si>
    <t>Una (1) actividad de sensibilización en relación con el Mapa de Riesgos</t>
  </si>
  <si>
    <t>Un (1) Mapa de Riesgos debidamente publicado</t>
  </si>
  <si>
    <t>Secretaría General</t>
  </si>
  <si>
    <t xml:space="preserve">Secretaría General </t>
  </si>
  <si>
    <t>Elaborar y aprobar el Mapa de Riesgos de Corrupción (como parte del PAAC 2022 del BIF) con base en la GUÍA PARA LA ADMINISTRACIÓN DEL RIESGO Y EL DISEÑO DE CONTROLES EN ENTIDADES PÚBLICAS (Versión 5).</t>
  </si>
  <si>
    <t>Publicar el Plan Anticorrupción y de Atención al Ciudadano "PAAC" 2022 y el Mapa de Riesgos de Corrupción "MRC" 2022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</si>
  <si>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2022 del BIF), haciendo énfasis en sus responsabilidades individuales frente al mismo.</t>
  </si>
  <si>
    <t>Un (1) PAAC 2022 y un (1) MRC 2022 debidamente publicados (empleando una herramienta integrada).</t>
  </si>
  <si>
    <t>SEGUIMIENTO - CONTROL INTERNO (Corte: 30-Abril-2022)</t>
  </si>
  <si>
    <t>Gestionar ante el SUIT la viabilidad para racionalizar los pasos N° 2 y 3 del trámite (Radicación de  Documentos y Notificación de la Respuesta), para constatar que se puedan realizar de forma 100% virtual.</t>
  </si>
  <si>
    <t>TRÁMITE, PROCESO O PROCEDIMIENTO</t>
  </si>
  <si>
    <t>ESTADO</t>
  </si>
  <si>
    <t>ACCIÓN ESPECÍFICA DE RACIONALIZACIÓN</t>
  </si>
  <si>
    <t>DESCRIPCIÓN DE LA MEJORA A REALIZAR AL TRÁMITE, PROCESO O PROCEDIMIENTO</t>
  </si>
  <si>
    <t>BENEFICIO AL CIUDADANO Y/O ENTIDAD</t>
  </si>
  <si>
    <t>BANCO INMOBILIARIO DE FLORIDABLANCA - Plan Anticorrupción y de Atención al Ciudadano 2022</t>
  </si>
  <si>
    <t>Gestionar la elaboración de un informe que presente la gestión y resultados del Banco Inmobiliario de Floridablanca durante la vigencia 2022.</t>
  </si>
  <si>
    <t>Un (1) Informe de Gestión y Resultados 2022, debidamente elaborado.</t>
  </si>
  <si>
    <t>Evaluar la ejecución de las actividades establecidas en el tercer componente del PAAC denominado "Rendición de Cuentas" con corte a 31-Dic-2022 (Informe generado y publicado en Ene-2023).</t>
  </si>
  <si>
    <t>Un (1) Informe de Seguimiento y/o Evaluación (generado y publicado en Ene-2023).</t>
  </si>
  <si>
    <t>Consolidar, aprobar y publicar el Plan Anual de Adquisiciones (PAA) 2022.</t>
  </si>
  <si>
    <t>Un (1) PAA - 2022 debidamente aprobado y publicado.</t>
  </si>
  <si>
    <t>Elaborar, aprobar y publicar el Plan Anual de Auditoría 2022.</t>
  </si>
  <si>
    <t>Un (1) Plan Anual de Auditoría 2022 debidamente aprobado y publicado.</t>
  </si>
  <si>
    <t>Elaborar y publicar mensualmente los Estados Financieros de la Entidad (la información de Dic-2022 será publicada en Ene-2023).</t>
  </si>
  <si>
    <t>Elaborar y publicar la ejecución presupuestal de la Entidad (la información de Dic-2022 será publicada en Ene-2023).</t>
  </si>
  <si>
    <t>Verificación semestral de la atención de las PQRSD y publicación del informe respectivo (el informe correspondiente al segundo semestre de 2022, será publicado en Ene-2023).</t>
  </si>
  <si>
    <t>MAPA DE RIESGOS DE CORRUPCIÓN 2022: PARTE N° 1 - IDENTIFICACIÓN DEL RIESGO DE CORRUPCIÓN</t>
  </si>
  <si>
    <t>MAPA DE RIESGOS DE CORRUPCIÓN 2022: PARTE N° 2 - VALORACIÓN DEL RIESGO</t>
  </si>
  <si>
    <t>MAPA DE RIESGOS DE CORRUPCIÓN 2022: PARTE N° 3 - PLANES DE ACCIÓN (APLICAN PARA LA OPCIÓN DE TRATAMIENTO "REDUCIR")</t>
  </si>
  <si>
    <t xml:space="preserve"> El Plan Anticorrupción y de Atención al Ciudadano "PAAC" 2022 y el Mapa de Riesgos de Corrupción "MRC" 2022 fueron oportunamente publicados en el sitio web de la Entidad y se encuentran disponibles para consulta ciudadana en el siguiente vínculo: https://www.bif.gov.co/calidad/politicas/ 
</t>
  </si>
  <si>
    <t>El Mapa de Riesgos de Corrupción 2022 hace parte integral del Plan Anticorrupción y de Atención al Ciudadano (PAAC - 2022), el cual fue estudiado y aprobado del Comité Institucional de Gestión y Desempeño</t>
  </si>
  <si>
    <t xml:space="preserve">Mediante Resolución 025 de 2022, se adoptaron los planes institucionales de la entidad, entre esos el Plan de atención al ciudadano y el mapa de riesgos de corrupción, los cuales fueron publicados en la página web de la entidad en el link https://www.bif.gov.co/calidad/politicas/ y posteriormente se emitió circular 013 de 2022, donde sesocializó con todos los funcionarios de la entidad.  </t>
  </si>
  <si>
    <t>La ejecución de este componente se encuentra prevista para ser desarrollada en el último trimestre del año 2022, razón por la cual, durante el presente seguimiento no se reportan avances.</t>
  </si>
  <si>
    <t>La ejecución de este componente se encuentra prevista para ser desarrollada en el segundo y tercer  trimestre del año 2022, razón por la cual, durante el presente seguimiento no se reportan avances.</t>
  </si>
  <si>
    <r>
      <t xml:space="preserve">El Plan Anual de Adquisiciones 2022 del Banco Inmobiliario de Floridablanca - BIF fue aprobado mediante Resolución 06 del 3 de enero de 2022 expedida por el Director General de la Entidad. Este plan se encuentra publicado en el siguiente link: 
</t>
    </r>
    <r>
      <rPr>
        <u/>
        <sz val="10"/>
        <color rgb="FF0000FF"/>
        <rFont val="Arial"/>
        <family val="2"/>
      </rPr>
      <t xml:space="preserve">https://www.bif.gov.co/wp-content/uploads/2022/01/RESOLUCION-006-PLANA-ANUAL-DE-ADQUISICIONES-VIGENCIA-2022.pdf </t>
    </r>
  </si>
  <si>
    <t xml:space="preserve">El Plan Anual de Auditoría 2022 del Banco Inmobiliario de Floridablanca - BIF fue estudiado y aprobado  en el seno del Comité Institucional de Coordinación de Control Interno llevado a cabo el 14 de enero de 2022, tal como consta en el Acta N° 01-2022. Este Plan se encuentra publicado en el siguiente vínculo: https://www.bif.gov.co/wp-content/uploads/2022/03/Plan-Anual-de-Auditoria-2022-2.pdf.  </t>
  </si>
  <si>
    <t>Las designaciones de supervisión de los contratos pueden verificarse a través del portal del SECOP II, de acuerdo al seguimiento se puede evidenciar que los supervisores cumplen con el lleno de requisitos para realizar la labor encomendada, que verifican el cumplimiento del objeto contractual y que los soportes se encuentran registrados en la plataforma del secop II.</t>
  </si>
  <si>
    <t>Se evidencia que el aplicativo de correspondencia de la entidad VENTANAL,  a través de colores rojo, amarillo y verde, se puede identificar el número de días pendientes para el vencimiento de la petición y en el estado igualmente con colores se identifica si esta radicado (rojo), respondido (verde), en revisión (naranja), enviado (azul claro)</t>
  </si>
  <si>
    <t xml:space="preserve">El seguimiento a realizar por cada líder de proceso, corresponde a una actividad de autocontrol que no se encuentra reglamentada en la Entidad y por tanto, se encuentra sujeta a la discrecionalidad de cada responsable.   
</t>
  </si>
  <si>
    <t>Se evidencia que actualmente se encuentran radiacados en el Banco de Proyectos Municipal, 16 proyectos de inversión a cargo del BIF, los cuales estan vigentes y actualizados, de estos 4 en ejecución, 2 terminados, 1 dado de baja y 9 pendientes por ejecución.</t>
  </si>
  <si>
    <t>TOTAL ACTIVIDADES PLAN ANTICORRUPCIÓN 2022</t>
  </si>
  <si>
    <r>
      <t>De acuerdo con lo establecido en el documento " Estrategias para la Construcción del Plan Anticorrupción y de Atención al Ciudadano (V2, 2015), realizar tres (3) seguimientos al PAAC 2022, así:
•</t>
    </r>
    <r>
      <rPr>
        <b/>
        <sz val="10"/>
        <color theme="1"/>
        <rFont val="Arial"/>
        <family val="2"/>
      </rPr>
      <t xml:space="preserve"> Corte a 30-Abr-2022:</t>
    </r>
    <r>
      <rPr>
        <sz val="10"/>
        <color theme="1"/>
        <rFont val="Arial"/>
        <family val="2"/>
      </rPr>
      <t xml:space="preserve"> Publicación en May-2022.
• </t>
    </r>
    <r>
      <rPr>
        <b/>
        <sz val="10"/>
        <color theme="1"/>
        <rFont val="Arial"/>
        <family val="2"/>
      </rPr>
      <t>Corte a 31-Ago-2022:</t>
    </r>
    <r>
      <rPr>
        <sz val="10"/>
        <color theme="1"/>
        <rFont val="Arial"/>
        <family val="2"/>
      </rPr>
      <t xml:space="preserve"> Publicación en Sep-2022.
• </t>
    </r>
    <r>
      <rPr>
        <b/>
        <sz val="10"/>
        <color theme="1"/>
        <rFont val="Arial"/>
        <family val="2"/>
      </rPr>
      <t>Corte a 31-Dic-2022:</t>
    </r>
    <r>
      <rPr>
        <sz val="10"/>
        <color theme="1"/>
        <rFont val="Arial"/>
        <family val="2"/>
      </rPr>
      <t xml:space="preserve"> Publicación en Ene-2023.</t>
    </r>
  </si>
  <si>
    <t>Tres (3) seguimientos al PAAC 2022 practicados y publicados (el último de los seguimientos será publicado en el mes de Ene-2023).</t>
  </si>
  <si>
    <t>SEGUIMIENTO - CONTROL INTERNO (Corte: 30-Agosto-2022)</t>
  </si>
  <si>
    <t>El presente seguimiento corresponde al segundo de los tres (3) que se deben realizar al PAAC 2022 Esta labor fue realizada por el Profesional Especializado - Control Interno, observando los plazos y periodicidades determinados en el documento "Estrategias para la Construcción del Plan Anticorrupción y de Atención al Ciudadano" (Versión 2).</t>
  </si>
  <si>
    <t>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Julio-2022. 
El próximo informe semestral de PQRSD se encuentra programado para el mes de Enero de 2023</t>
  </si>
  <si>
    <r>
      <rPr>
        <b/>
        <sz val="10"/>
        <color theme="1"/>
        <rFont val="Arial"/>
        <family val="2"/>
      </rPr>
      <t>BANCO INMOBILIARIO DE FLORIDABLANCA - BIF</t>
    </r>
    <r>
      <rPr>
        <sz val="10"/>
        <color theme="1"/>
        <rFont val="Arial"/>
        <family val="2"/>
      </rPr>
      <t xml:space="preserve">
Seguimiento al Plan Anticorrupción y de Atención al Ciudadano - 2022
Primer Seguimiento - Corte a: 30-Agosto-2022</t>
    </r>
  </si>
  <si>
    <t xml:space="preserve">Mediante Circular No. 030 de 2022 se programó una jornada de sensibilización a los funcionarios de la entidad acerca del mapa de riesgos de gestión para el día 31 de agosto de 2022 a las 8:00 a.m. y mediante Circular No. 034 de 2022 fue socializada la Resolución 234 de 2022 y el mapa de riesgos en un archivo Excel editable. se anexa como soporte las circulares en mención y listado de asistencia a la sensibilización. </t>
  </si>
  <si>
    <t xml:space="preserve">Se observa que Mediante Comunicado de fecha 04 de agosto de 2022 se designó el equipo líder para consolidación de la información y elaboración del informe de gestión primer semestre 2022. </t>
  </si>
  <si>
    <t>Se evidencia informe de gestión correspondiente al primer semestre de 2022.</t>
  </si>
  <si>
    <t>Se evidencia qla publicación del mapa de riesgos del BIF, en el siguiente link https://www.bif.gov.co/wp-content/uploads/2022/09/MAPA-DE-RIESGOS-BIF-2022_rev.c.i.RESOLUCION.pdf.,  y la Resolución 234 de 2022  https://www.bif.gov.co/wp-content/uploads/2022/09/Resolucion-234-de-2022-mapa-riesgos-de-g.pdf</t>
  </si>
  <si>
    <r>
      <t>Se evidencia que el mapa de riesgos del BIF fue actualizado con base en la guía para la administración del riesgo y el diseño de controles en entidades públicas (versión 5), se aprobó en comité institucional de gestión y desempeñ</t>
    </r>
    <r>
      <rPr>
        <sz val="10"/>
        <rFont val="Arial"/>
        <family val="2"/>
      </rPr>
      <t>o de fecha 8 de junio de 2022, y se adoptó mediante resolución No. 234 del 29 de agosto de 2022</t>
    </r>
    <r>
      <rPr>
        <sz val="10"/>
        <color theme="1"/>
        <rFont val="Arial"/>
        <family val="2"/>
      </rPr>
      <t xml:space="preserve">. Se anexa el Acto administrativo con el mapa de riesgos en Excel. </t>
    </r>
  </si>
  <si>
    <t xml:space="preserve">Se evidencia la expedición de un boletín con el contenido más  relevante de la política de Atención y Servicio al ciudadano del BIF, y el 31 de agosto se socializó a los 17 funcionarios de planta y al contratista de apoyo a la atención al ciudadano y a la ventanilla única.  </t>
  </si>
  <si>
    <t>Se elaboró una presentación del Programa Servimos y se envió a todos los funcionarios el 29 de agosto, para socializar sus servicios, alianzas estratégicas y el respectivo link, de acceso a los servicios y el programa.</t>
  </si>
  <si>
    <t>Revisadas las Historias Laborales de los 17 funcionarios adscritos a la planta de personal del BIF, se pudo constatar que en todas se encuentra el certificado de realización del curso de Integridad, Transparencia y Lucha contra la Corrupción del Departamento Administrativo de la Función Pública.</t>
  </si>
  <si>
    <r>
      <t xml:space="preserve">Se evidencia que la entidad ha realizado las modificación al presupuesto de gastos del Banco Inmobiliario de Floridablanca de acuerdo a los parámetros establecidos en la normatividad; y se han registrado en el aplicativo sistematizado GD de información financiera </t>
    </r>
    <r>
      <rPr>
        <sz val="10"/>
        <rFont val="Calibri"/>
        <family val="2"/>
        <scheme val="minor"/>
      </rPr>
      <t>En el cuatrimestre se realizaron 4 modificaciones presupuestales de acuerdo a las resoluciones: Nos 168, 197, 216, 228 que en total suman $170.083.000 .                                                        170.083.000 / 50.009.806.439 = 0.34%</t>
    </r>
  </si>
  <si>
    <t>Del mes de mayo a agosto de 2022 se realizaron pagos según comprobantes de Egreso No. 22-00317 al 22-00711.   Se presentaron dos (2) informes de la gestión financiera a los directivos del BIF al primer trimestre (marzo) y segundo trimestre (junio 2022)                                         Se presentaron los informes al CHIP (CUIPO) en forma oportuna del primer y segundo semestre de 2022.      A 30 de agosto de 2022, se evidenció que la entidad continua con el uso de la herramienta del SECOP II donde se publica la orden de pago, el comprobante de egreso y la evidencia de la transferencia bancaria por cada pago realizado a proveedores y prestadores de servicios.  https://community.secop.gov.co/Public/Tendering/ContractNoticeManagement/Index?currentLanguage=es-CO&amp;Page=login&amp;Country=CO&amp;SkinName=CCE.                                                                                                                                                                                                                                                                                                                                                                                   Se tienen los soportes físicos de los comprobantes de egreso debidamente firmados con los soportes correspondientes a igual que de las órdenes de pago.                                                                                                                                                                                                                                                                                                                                       Seevidencian archivos digitales por meses de los pagos realizados en la plataforma de la Entidad Bancaria carpeta: documentos/BIF2022/bancolombia/mes correspondiente, custodiado por el profesional responsable.</t>
  </si>
  <si>
    <t xml:space="preserve">Se observa mediante el monitoreo de los requisitos legales de cada contrato cuenta con la elaboración de estudios previos en el que se justifica la modalidad de contratación y los requisitos legales aplicar en cada caso. 
La secretaria general y administrativa realizó aleatoriamente la verificación de estudios previos de 5 procesos contractuales publicados en SECOP 2 así: 
- Contrato No. 002 de 2022 (CD-BIF-002-2022 SECOP II)
- Contrato No. 006 de 2022 (CD-BIF-006-2022 SECOP II)
- Contrato No. 016 de 2022 (CD-BIF-016-2022 SECOP II)
- Contrato No. 073 de 2022 (MC-BIF-05-2022 SECOP II)
- Proceso Contratual SA-BIF-08-2022 SECOP II
Se revisan documentos precontractuales, identificándose que cumplen con los requisitos legales, de conformidad con las tipologías de modalidades de selección y objetos contractuales, los cuales pueden ser consultados en el portal del SECOP II.   
</t>
  </si>
  <si>
    <r>
      <t xml:space="preserve">SEGUIMIENTO CONTROL INTERNO (TERCERA LÍNEA DE DEFENSA)
Fecha de Corte: </t>
    </r>
    <r>
      <rPr>
        <sz val="10"/>
        <color theme="1"/>
        <rFont val="Calibri"/>
        <family val="2"/>
        <scheme val="minor"/>
      </rPr>
      <t>30-Agosto-2022</t>
    </r>
  </si>
  <si>
    <r>
      <t xml:space="preserve">Se puede observar el cumplimiento de los requisitos legales de cada contrato,que conlleva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Se verifica en el la plataforma del SECOP II</t>
    </r>
    <r>
      <rPr>
        <b/>
        <sz val="10"/>
        <color theme="1"/>
        <rFont val="Calibri"/>
        <family val="2"/>
        <scheme val="minor"/>
      </rPr>
      <t xml:space="preserve">, </t>
    </r>
    <r>
      <rPr>
        <sz val="10"/>
        <color theme="1"/>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se adelantaron por la plataforma SECOP II.  Mediante Certificado de idoneidad y acta de adjudicación del contrato se verifica los documentos soporte del contratista y posterior a ello se adjudica la modalidad de selección. 
- Contrato No. 003 de 2022 (CD-BIF-003-2022 SECOP II)
- Contrato No. 004 de 2022 (CD-BIF-004-2022 SECOP II)
- Contrato No. 020 de 2022 (CD-BIF-020-2022 SECOP II)
- Contrato No. 043 de 2022 (CD-BIF-043-2022 SECOP II)
- Contrato No. 065 de 2022 (CD-BIF-065-2022 SECOP II)</t>
    </r>
  </si>
  <si>
    <t xml:space="preserve">Se evidenció que para el primer cuatrimestre se encuentran publicados en la plataforma del SECOP II los soportes pre contractuales y contractuales del proceso.                                                                            Se verifica que los supervisores estan siendo notificados vía correo electrónico, directamente desde la plataforma de secop.  De igual forma se da aplicación a las circulares emitidas por la administración central de control de tutela y control supervisión. </t>
  </si>
  <si>
    <t xml:space="preserve">Se pudo evidenciar que la entidad ya reportó el total de los empleos en vacancia definitiva y realizó la respectiva actulización en la plataforma del SIMO, a 30 de abril de 2022,  ya se envió copia del certificado de disponibilidad presupuestal, requeridopara la suscripción del respectivo convenio- Se hizo actualización en la plataforma Simo de la CNSC de los usuarios Administrador, Jefe de la Unidad de Personal y Cargador.
En la plataforma Simo se numeró cada una de las funciones de los seis (6) cargos reportados en la OPEC.
Se corrigieron los requisitos y alternativas para los cargos reportados identificados con los números 138687 y 138689.                                                                                                                         Dando cumplimiento a las directrices de la CNSC en el sentido de reportar solo un empleo en la modalidad de ascenso, según lo establecido por las normas, y conforme a lo ordenado por el Director, en la plataforma Simo se marcó en la modalidad de ascenso el cargo reportado e identificado con el número 138691.
Siguiendo las instrucciones impartidas  por el asesor de la CNSC en correo electrónico, en el aplicativo Simo se asoció la convocatoria creada al rol Cargador y se efectuó el traslado de los empleos. 
Se adjuntan archivos con los seis (6) cargos reportados con sus respectivas actualizaciones y correos electrónicos enviados y recibidos del asesor asignado por la CNSC al BIF.
</t>
  </si>
  <si>
    <t>A 30 de agosto de 2022, se evidencia que el segundo cuatrimestre no se recibió ningún informe sobre contratos de adquisición de bienes y servicios.</t>
  </si>
  <si>
    <t xml:space="preserve">Se evidencia que Código de Ética de la Actividad de Auditoría Interna fue adoptado mediante Resolución 097 de 2021, al igual que el Estatuto de la Actividad de Auditoría Interna y el  Formato Carta de Representación y se encuentra socializado al profesional de apoyo a la gestón de control interno. 
</t>
  </si>
  <si>
    <t>* En el segundo cuatrimestre (mayo-agosto/2022) se evidencia avance en la socialización del programa de gestión documental, se proyecto  capacitación a todos los funcionarios y contratistas de la entidad con el objetivo se tenga claridad en los lineamientos requeridos para organizar y conservar los archivos  establecidos por  la AGN en los archivos de gestión de cada una de las dependencias y asi mismo dar cumplimiento  al 100% del cronograma  de transferencias documentales como lo estipula la circular 004 y 005 de 2022 de la entidad.                                                                                                                                                                                                                                                                                                                                                                                                              * Teniendo en cuenta la necesidad  de la actualizacion de instrumentos archivisticos de la entidad, se realiza la solicitud  y seguimiento  ejecutandose  la celebraccion del  contrato No 094-2022  para dar cumplimiento a tal efecto.
 * Se dispone de la documentación de archivo central en el Formato Único de Inventario Documental paa la manipulacion de funcionarios, contratistas y externos cuando ellos lo requieran.</t>
  </si>
  <si>
    <t>En el Área Técnica del Banco Inmobiliario de Floridablanca se encuentran archivadores organizados por sectores, donde reposan cada una de las escrituras con sus respectivos anexos dependiendo del tipo de predio de propiedad del Municipio de Floridablanca, del mismo modo, estas escrituras se encuentran escaneadas en formato pdf, la cual se encuentra en custodia del área técnica y del área de sistemas del Banco Inmobiliario de Floridablanca. Se adjunta a la presente evidencia fotografica de los archivadores organizados por sectores para tal fin.</t>
  </si>
  <si>
    <t xml:space="preserve">Se observa que se estan realizando conciliaciones de cartera mensual, por parte del profesional universitario de gestión financiera, reporta que se ha elaborado hasta el mes de Agosto de 2022.  Se hace seguimiento a la conciliación de cartera enviada por el profesional área financiera mensualmente y  a través de las actas reunión trimestrales de conciliaciones. </t>
  </si>
  <si>
    <t>A 30 de aogosto de 2022 no se evidencia un inventario de almacén el día 07/07/2022  e inventarios en Bodega. 13/05/2022.</t>
  </si>
  <si>
    <r>
      <t xml:space="preserve">Se observa que a 30 de agosto de 2022, se esta dando aplicación a lo establecido  la Resolución 119 de 2020 </t>
    </r>
    <r>
      <rPr>
        <i/>
        <sz val="1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rFont val="Calibri"/>
        <family val="2"/>
        <scheme val="minor"/>
      </rPr>
      <t>.  A 30 de agosto se evidencia Resolución No.241 de 2022, por la cual se actualiza el monto de subsidio complementario de vivienda.</t>
    </r>
  </si>
  <si>
    <r>
      <t xml:space="preserve">Se observó que en la sección TRANSPARENCIA Y ACCESO A LA INFORMACIÓN existe el vínculo </t>
    </r>
    <r>
      <rPr>
        <i/>
        <sz val="10"/>
        <color theme="1"/>
        <rFont val="Arial"/>
        <family val="2"/>
      </rPr>
      <t xml:space="preserve">numeral 10.2 se encuentra el registro de activos de Informacion 
</t>
    </r>
    <r>
      <rPr>
        <sz val="10"/>
        <color rgb="FFFF0000"/>
        <rFont val="Arial"/>
        <family val="2"/>
      </rPr>
      <t/>
    </r>
  </si>
  <si>
    <r>
      <t xml:space="preserve">A 30 de Agosto de 2022,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Texto alternativo para elementos estáticos no textuales. • Texto del guión para audio y/o videos.      Actualmente se compro la plantalla para la pagina web donde se esta actualizando todo el tema relacionado con los criterios de accesibilidad AAA</t>
    </r>
  </si>
  <si>
    <t>A 30 de agosto de 2022, se encontraba disponible la información publicada en la sección TRANSPARENCIA Y ACCESO A LA INFORMACIÓN para la vigencia 2022.</t>
  </si>
  <si>
    <r>
      <rPr>
        <sz val="10"/>
        <rFont val="Calibri"/>
        <family val="2"/>
        <scheme val="minor"/>
      </rPr>
      <t>Se evidencia que la  entidad cuenta con politicas de Privacidad y seguridad de la informacion donde enmarca esto, se encuentra nn la pagina web en la seccion de Trnasparencia y Acceso a la Información, numeral 6.1.   Con corte a 30 de agosto de 2022,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la cual es guardada en el disco duro de la entidad</t>
    </r>
    <r>
      <rPr>
        <sz val="10"/>
        <color rgb="FFFF0000"/>
        <rFont val="Calibri"/>
        <family val="2"/>
        <scheme val="minor"/>
      </rPr>
      <t>.</t>
    </r>
  </si>
  <si>
    <t>A 30 de agosto de 2022, el Profesional Universitario - Gestión TIC's manifiesta que cada responsable de la información, mediante correo electrónico solicita la publicación en la página web de la entidad.</t>
  </si>
  <si>
    <t xml:space="preserve">A 30 de agosto de 2022, se encontraban publicados los Estados Financieros correspondientes a los meses de  Diciembre 2021 y Enero a Julio de 2022 (es decir, 7 de los 12 que se deben publicar a lo largo de la vigencia, lo cual corresponde a un avance del 66%). La información aludida se encuentra en el siguiente vínculo: https://www.bif.gov.co/financiera/
</t>
  </si>
  <si>
    <t xml:space="preserve">A 30 de agosto de 2022, se encontraba publicada la ejecución presupuestal (tanto de Ingresos como de Gastos) correspondiente a los meses de Diciembre 2021 y  Enero a Julio de 2022  (es decir, 8 de los 12 que se deben publicar a lo largo de la vigencia, lo cual corresponde a un avance del 66%). La información aludida se encuentra en el siguiente vínculo: https://www.bif.gov.co/financiera/
</t>
  </si>
  <si>
    <t>Se realizó una campaña y se encuentra en la página web</t>
  </si>
  <si>
    <t xml:space="preserve">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 de 2022. 
</t>
  </si>
  <si>
    <r>
      <t>Se puede observar que la entidad cuenta con link en la página web, en el cual se evidencia la encuesta de satisfacción formulada y tabulada, a 30 de agosto exis</t>
    </r>
    <r>
      <rPr>
        <sz val="10"/>
        <color rgb="FFFF0000"/>
        <rFont val="Arial"/>
        <family val="2"/>
      </rPr>
      <t>ten XXXX</t>
    </r>
  </si>
  <si>
    <t>Con corte a 30 de agosto de 2022,  se observaron que se envió correo electrónico a soportesuit@funcionpublica.gov.co solicitando la actualizacion de los tramites que tenemos inscritos el dia 22 de enero de 2022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Tramites en canal SUIT de nuestra entidad link https://www.bif.gov.co/tramites-y-servicios/</t>
  </si>
  <si>
    <t>Floridablanca, 13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</si>
</sst>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_-&quot;$&quot;\ * #,##0.00_-;\-&quot;$&quot;\ * #,##0.00_-;_-&quot;$&quot;\ * &quot;-&quot;??_-;_-@_-"/>
    <numFmt numFmtId="166" formatCode="0.0"/>
    <numFmt numFmtId="167" formatCode="dd/mm/yyyy;@"/>
    <numFmt numFmtId="168" formatCode="#,##0_ ;\-#,##0\ "/>
  </numFmts>
  <fonts count="31"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u/>
      <sz val="10"/>
      <color rgb="FF0000FF"/>
      <name val="Arial"/>
      <family val="2"/>
    </font>
    <font>
      <sz val="10"/>
      <color rgb="FFFF0000"/>
      <name val="Arial"/>
      <family val="2"/>
    </font>
    <font>
      <sz val="10"/>
      <color rgb="FFFF0000"/>
      <name val="Calibri"/>
      <family val="2"/>
      <scheme val="minor"/>
    </font>
    <font>
      <b/>
      <sz val="10"/>
      <color rgb="FFFF0000"/>
      <name val="Calibri"/>
      <family val="2"/>
      <scheme val="minor"/>
    </font>
    <font>
      <i/>
      <sz val="10"/>
      <color theme="1"/>
      <name val="Arial"/>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165" fontId="1" fillId="0" borderId="0" applyFont="0" applyFill="0" applyBorder="0" applyAlignment="0" applyProtection="0"/>
    <xf numFmtId="0" fontId="14" fillId="0" borderId="0"/>
  </cellStyleXfs>
  <cellXfs count="349">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vertical="center"/>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0" fontId="14" fillId="2" borderId="0" xfId="0" applyFont="1" applyFill="1" applyBorder="1"/>
    <xf numFmtId="9" fontId="15" fillId="3" borderId="1" xfId="4"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xf>
    <xf numFmtId="0" fontId="14" fillId="2" borderId="0" xfId="0" applyFont="1" applyFill="1" applyBorder="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14" fillId="2" borderId="1"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2" borderId="0" xfId="0" applyFont="1" applyFill="1" applyAlignment="1"/>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167"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8"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Border="1" applyAlignment="1">
      <alignment horizontal="justify" vertical="center" wrapText="1"/>
    </xf>
    <xf numFmtId="0" fontId="14" fillId="2" borderId="0" xfId="0" applyFont="1" applyFill="1" applyBorder="1" applyAlignment="1">
      <alignment horizontal="justify" vertical="center" wrapText="1"/>
    </xf>
    <xf numFmtId="0" fontId="21" fillId="0" borderId="1" xfId="0" applyFont="1" applyFill="1" applyBorder="1" applyAlignment="1">
      <alignment vertical="center" wrapText="1"/>
    </xf>
    <xf numFmtId="9" fontId="14" fillId="2" borderId="0" xfId="3" applyFont="1" applyFill="1"/>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21" fillId="2" borderId="0" xfId="0" applyFont="1" applyFill="1" applyAlignment="1">
      <alignment vertical="center" wrapText="1"/>
    </xf>
    <xf numFmtId="167" fontId="21"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26"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26" fillId="0" borderId="1" xfId="0" applyFont="1" applyFill="1" applyBorder="1" applyAlignment="1">
      <alignment horizontal="justify" vertical="top" wrapText="1"/>
    </xf>
    <xf numFmtId="0" fontId="26" fillId="0" borderId="1" xfId="0" applyFont="1" applyFill="1" applyBorder="1" applyAlignment="1">
      <alignment horizontal="justify" vertical="center" wrapText="1"/>
    </xf>
    <xf numFmtId="0" fontId="16" fillId="8" borderId="1" xfId="0" applyFont="1" applyFill="1" applyBorder="1" applyAlignment="1">
      <alignment horizontal="center" vertical="center" wrapText="1"/>
    </xf>
    <xf numFmtId="0" fontId="0" fillId="0" borderId="1" xfId="0" applyFill="1" applyBorder="1" applyAlignment="1">
      <alignment vertical="center" wrapText="1"/>
    </xf>
    <xf numFmtId="167" fontId="0" fillId="0" borderId="1" xfId="0" applyNumberForma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3" fillId="0" borderId="6" xfId="0" applyFont="1" applyBorder="1" applyAlignment="1">
      <alignment horizontal="center" vertical="center" wrapText="1"/>
    </xf>
    <xf numFmtId="9" fontId="13" fillId="0" borderId="1" xfId="0" applyNumberFormat="1" applyFont="1" applyFill="1" applyBorder="1" applyAlignment="1">
      <alignment horizontal="center" vertical="center"/>
    </xf>
    <xf numFmtId="9" fontId="13" fillId="0" borderId="1" xfId="0" applyNumberFormat="1" applyFont="1" applyBorder="1" applyAlignment="1">
      <alignment horizontal="center" vertical="center"/>
    </xf>
    <xf numFmtId="9" fontId="13" fillId="2" borderId="4" xfId="0" applyNumberFormat="1" applyFont="1" applyFill="1" applyBorder="1" applyAlignment="1">
      <alignment horizontal="center" vertical="center"/>
    </xf>
    <xf numFmtId="9" fontId="13" fillId="0" borderId="4" xfId="0" applyNumberFormat="1" applyFont="1" applyFill="1" applyBorder="1" applyAlignment="1">
      <alignment horizontal="center" vertical="center"/>
    </xf>
    <xf numFmtId="9" fontId="13" fillId="2" borderId="1" xfId="4" applyNumberFormat="1" applyFont="1" applyFill="1" applyBorder="1" applyAlignment="1">
      <alignment horizontal="center" vertical="center"/>
    </xf>
    <xf numFmtId="9" fontId="14" fillId="2" borderId="1" xfId="4" applyNumberFormat="1" applyFont="1" applyFill="1" applyBorder="1" applyAlignment="1">
      <alignment horizontal="center" vertical="center"/>
    </xf>
    <xf numFmtId="9" fontId="14" fillId="0" borderId="1" xfId="4" applyNumberFormat="1" applyFont="1" applyFill="1" applyBorder="1" applyAlignment="1">
      <alignment horizontal="center" vertical="center"/>
    </xf>
    <xf numFmtId="0" fontId="21" fillId="0" borderId="1" xfId="0" applyFont="1" applyBorder="1" applyAlignment="1">
      <alignment horizontal="justify" vertical="justify"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29" fillId="0" borderId="1" xfId="0" applyFont="1" applyFill="1" applyBorder="1" applyAlignment="1">
      <alignment horizontal="justify" vertical="top" wrapText="1"/>
    </xf>
    <xf numFmtId="0" fontId="21" fillId="0" borderId="1" xfId="0" applyFont="1" applyBorder="1" applyAlignment="1">
      <alignment horizontal="justify" vertical="center"/>
    </xf>
    <xf numFmtId="9" fontId="16" fillId="3" borderId="1" xfId="0" applyNumberFormat="1" applyFont="1" applyFill="1" applyBorder="1" applyAlignment="1">
      <alignment horizontal="center" vertical="center"/>
    </xf>
    <xf numFmtId="0" fontId="13" fillId="2" borderId="0" xfId="0" applyFont="1" applyFill="1" applyAlignment="1">
      <alignment horizontal="center" vertical="center"/>
    </xf>
    <xf numFmtId="9" fontId="13" fillId="0" borderId="1" xfId="0" applyNumberFormat="1"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0" xfId="0" applyFont="1" applyFill="1" applyAlignment="1">
      <alignment vertical="center"/>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21" fillId="0" borderId="21" xfId="0" applyFont="1" applyFill="1" applyBorder="1" applyAlignment="1">
      <alignment horizontal="justify" vertical="center" wrapText="1"/>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6" borderId="8" xfId="0"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18" xfId="0" applyNumberFormat="1" applyFont="1" applyBorder="1" applyAlignment="1">
      <alignment horizontal="center" vertical="center" wrapText="1"/>
    </xf>
    <xf numFmtId="0" fontId="0" fillId="6" borderId="1" xfId="0" applyFont="1" applyFill="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0" fontId="0" fillId="6" borderId="6"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0" xfId="0" applyFont="1" applyFill="1" applyBorder="1" applyAlignment="1">
      <alignment horizontal="center" vertical="center"/>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17" fillId="2" borderId="0" xfId="2" applyFont="1" applyFill="1" applyBorder="1" applyAlignment="1">
      <alignment horizontal="center" vertical="center"/>
    </xf>
    <xf numFmtId="0" fontId="14" fillId="0" borderId="3" xfId="0" applyFont="1" applyBorder="1" applyAlignment="1">
      <alignment horizontal="justify"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7">
    <cellStyle name="Hipervínculo" xfId="2" builtinId="8"/>
    <cellStyle name="Millares [0] 2" xfId="1"/>
    <cellStyle name="Moneda" xfId="5" builtinId="4"/>
    <cellStyle name="Normal" xfId="0" builtinId="0"/>
    <cellStyle name="Normal 2" xfId="4"/>
    <cellStyle name="Normal 2 2" xfId="6"/>
    <cellStyle name="Porcentaje" xfId="3" builtinId="5"/>
  </cellStyles>
  <dxfs count="197">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9</xdr:col>
      <xdr:colOff>95249</xdr:colOff>
      <xdr:row>3</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4010025"/>
          <a:ext cx="0" cy="597354"/>
        </a:xfrm>
        <a:prstGeom prst="rect">
          <a:avLst/>
        </a:prstGeom>
      </xdr:spPr>
    </xdr:pic>
    <xdr:clientData/>
  </xdr:oneCellAnchor>
  <xdr:oneCellAnchor>
    <xdr:from>
      <xdr:col>9</xdr:col>
      <xdr:colOff>95249</xdr:colOff>
      <xdr:row>4</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515474" y="828675"/>
          <a:ext cx="0" cy="597354"/>
        </a:xfrm>
        <a:prstGeom prst="rect">
          <a:avLst/>
        </a:prstGeom>
      </xdr:spPr>
    </xdr:pic>
    <xdr:clientData/>
  </xdr:oneCellAnchor>
  <xdr:oneCellAnchor>
    <xdr:from>
      <xdr:col>9</xdr:col>
      <xdr:colOff>95249</xdr:colOff>
      <xdr:row>5</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515474" y="828675"/>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9</xdr:col>
      <xdr:colOff>95249</xdr:colOff>
      <xdr:row>4</xdr:row>
      <xdr:rowOff>0</xdr:rowOff>
    </xdr:from>
    <xdr:ext cx="0" cy="597354"/>
    <xdr:pic>
      <xdr:nvPicPr>
        <xdr:cNvPr id="172" name="Gráfico 3" descr="Lista de comprobación">
          <a:hlinkClick xmlns:r="http://schemas.openxmlformats.org/officeDocument/2006/relationships" r:id="rId1"/>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1857375"/>
          <a:ext cx="0" cy="597354"/>
        </a:xfrm>
        <a:prstGeom prst="rect">
          <a:avLst/>
        </a:prstGeom>
      </xdr:spPr>
    </xdr:pic>
    <xdr:clientData/>
  </xdr:oneCellAnchor>
  <xdr:oneCellAnchor>
    <xdr:from>
      <xdr:col>9</xdr:col>
      <xdr:colOff>95249</xdr:colOff>
      <xdr:row>4</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2139723"/>
          <a:ext cx="0" cy="597354"/>
        </a:xfrm>
        <a:prstGeom prst="rect">
          <a:avLst/>
        </a:prstGeom>
      </xdr:spPr>
    </xdr:pic>
    <xdr:clientData/>
  </xdr:oneCellAnchor>
  <xdr:oneCellAnchor>
    <xdr:from>
      <xdr:col>9</xdr:col>
      <xdr:colOff>95249</xdr:colOff>
      <xdr:row>8</xdr:row>
      <xdr:rowOff>0</xdr:rowOff>
    </xdr:from>
    <xdr:ext cx="0" cy="597354"/>
    <xdr:pic>
      <xdr:nvPicPr>
        <xdr:cNvPr id="174" name="Gráfico 4" descr="Lista de comprobación">
          <a:hlinkClick xmlns:r="http://schemas.openxmlformats.org/officeDocument/2006/relationships" r:id="rId1"/>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8" name="Gráfico 4" descr="Lista de comprobación">
          <a:hlinkClick xmlns:r="http://schemas.openxmlformats.org/officeDocument/2006/relationships" r:id="rId1"/>
          <a:extLst>
            <a:ext uri="{FF2B5EF4-FFF2-40B4-BE49-F238E27FC236}">
              <a16:creationId xmlns=""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2" name="Gráfico 4" descr="Lista de comprobación">
          <a:hlinkClick xmlns:r="http://schemas.openxmlformats.org/officeDocument/2006/relationships" r:id="rId1"/>
          <a:extLst>
            <a:ext uri="{FF2B5EF4-FFF2-40B4-BE49-F238E27FC236}">
              <a16:creationId xmlns=""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4" name="Gráfico 4" descr="Lista de comprobación">
          <a:hlinkClick xmlns:r="http://schemas.openxmlformats.org/officeDocument/2006/relationships" r:id="rId1"/>
          <a:extLst>
            <a:ext uri="{FF2B5EF4-FFF2-40B4-BE49-F238E27FC236}">
              <a16:creationId xmlns=""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5" name="Gráfico 4" descr="Lista de comprobación">
          <a:hlinkClick xmlns:r="http://schemas.openxmlformats.org/officeDocument/2006/relationships" r:id="rId1"/>
          <a:extLst>
            <a:ext uri="{FF2B5EF4-FFF2-40B4-BE49-F238E27FC236}">
              <a16:creationId xmlns=""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7" name="Gráfico 4" descr="Lista de comprobación">
          <a:hlinkClick xmlns:r="http://schemas.openxmlformats.org/officeDocument/2006/relationships" r:id="rId1"/>
          <a:extLst>
            <a:ext uri="{FF2B5EF4-FFF2-40B4-BE49-F238E27FC236}">
              <a16:creationId xmlns=""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9" name="Gráfico 4" descr="Lista de comprobación">
          <a:hlinkClick xmlns:r="http://schemas.openxmlformats.org/officeDocument/2006/relationships" r:id="rId1"/>
          <a:extLst>
            <a:ext uri="{FF2B5EF4-FFF2-40B4-BE49-F238E27FC236}">
              <a16:creationId xmlns=""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1" name="Gráfico 4" descr="Lista de comprobación">
          <a:hlinkClick xmlns:r="http://schemas.openxmlformats.org/officeDocument/2006/relationships" r:id="rId1"/>
          <a:extLst>
            <a:ext uri="{FF2B5EF4-FFF2-40B4-BE49-F238E27FC236}">
              <a16:creationId xmlns=""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3" name="Gráfico 4" descr="Lista de comprobación">
          <a:hlinkClick xmlns:r="http://schemas.openxmlformats.org/officeDocument/2006/relationships" r:id="rId1"/>
          <a:extLst>
            <a:ext uri="{FF2B5EF4-FFF2-40B4-BE49-F238E27FC236}">
              <a16:creationId xmlns=""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6</xdr:row>
      <xdr:rowOff>0</xdr:rowOff>
    </xdr:from>
    <xdr:ext cx="0" cy="597354"/>
    <xdr:pic>
      <xdr:nvPicPr>
        <xdr:cNvPr id="194"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4010025"/>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95249</xdr:colOff>
      <xdr:row>3</xdr:row>
      <xdr:rowOff>0</xdr:rowOff>
    </xdr:from>
    <xdr:ext cx="0" cy="597354"/>
    <xdr:pic>
      <xdr:nvPicPr>
        <xdr:cNvPr id="341"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515474" y="828675"/>
          <a:ext cx="0" cy="597354"/>
        </a:xfrm>
        <a:prstGeom prst="rect">
          <a:avLst/>
        </a:prstGeom>
      </xdr:spPr>
    </xdr:pic>
    <xdr:clientData/>
  </xdr:oneCellAnchor>
  <xdr:oneCellAnchor>
    <xdr:from>
      <xdr:col>9</xdr:col>
      <xdr:colOff>95249</xdr:colOff>
      <xdr:row>7</xdr:row>
      <xdr:rowOff>282348</xdr:rowOff>
    </xdr:from>
    <xdr:ext cx="0" cy="597354"/>
    <xdr:pic>
      <xdr:nvPicPr>
        <xdr:cNvPr id="342"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4</xdr:row>
      <xdr:rowOff>0</xdr:rowOff>
    </xdr:from>
    <xdr:ext cx="0" cy="597354"/>
    <xdr:pic>
      <xdr:nvPicPr>
        <xdr:cNvPr id="343"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781050"/>
          <a:ext cx="0" cy="597354"/>
        </a:xfrm>
        <a:prstGeom prst="rect">
          <a:avLst/>
        </a:prstGeom>
      </xdr:spPr>
    </xdr:pic>
    <xdr:clientData/>
  </xdr:oneCellAnchor>
  <xdr:oneCellAnchor>
    <xdr:from>
      <xdr:col>9</xdr:col>
      <xdr:colOff>95249</xdr:colOff>
      <xdr:row>5</xdr:row>
      <xdr:rowOff>0</xdr:rowOff>
    </xdr:from>
    <xdr:ext cx="0" cy="597354"/>
    <xdr:pic>
      <xdr:nvPicPr>
        <xdr:cNvPr id="3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5</xdr:row>
      <xdr:rowOff>282348</xdr:rowOff>
    </xdr:from>
    <xdr:ext cx="0" cy="597354"/>
    <xdr:pic>
      <xdr:nvPicPr>
        <xdr:cNvPr id="3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5</xdr:row>
      <xdr:rowOff>0</xdr:rowOff>
    </xdr:from>
    <xdr:ext cx="0" cy="597354"/>
    <xdr:pic>
      <xdr:nvPicPr>
        <xdr:cNvPr id="3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0</xdr:rowOff>
    </xdr:from>
    <xdr:ext cx="0" cy="597354"/>
    <xdr:pic>
      <xdr:nvPicPr>
        <xdr:cNvPr id="347"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282348</xdr:rowOff>
    </xdr:from>
    <xdr:ext cx="0" cy="597354"/>
    <xdr:pic>
      <xdr:nvPicPr>
        <xdr:cNvPr id="348"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6</xdr:row>
      <xdr:rowOff>0</xdr:rowOff>
    </xdr:from>
    <xdr:ext cx="0" cy="597354"/>
    <xdr:pic>
      <xdr:nvPicPr>
        <xdr:cNvPr id="349"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2381250"/>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406423"/>
          <a:ext cx="0" cy="597354"/>
        </a:xfrm>
        <a:prstGeom prst="rect">
          <a:avLst/>
        </a:prstGeom>
      </xdr:spPr>
    </xdr:pic>
    <xdr:clientData/>
  </xdr:oneCellAnchor>
  <xdr:oneCellAnchor>
    <xdr:from>
      <xdr:col>8</xdr:col>
      <xdr:colOff>95249</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0582274" y="6438900"/>
          <a:ext cx="0" cy="597354"/>
        </a:xfrm>
        <a:prstGeom prst="rect">
          <a:avLst/>
        </a:prstGeom>
      </xdr:spPr>
    </xdr:pic>
    <xdr:clientData/>
  </xdr:oneCellAnchor>
  <xdr:oneCellAnchor>
    <xdr:from>
      <xdr:col>8</xdr:col>
      <xdr:colOff>95249</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0582274" y="67212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4</xdr:row>
      <xdr:rowOff>0</xdr:rowOff>
    </xdr:from>
    <xdr:ext cx="0" cy="597354"/>
    <xdr:pic>
      <xdr:nvPicPr>
        <xdr:cNvPr id="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5" name="Gráfico 4" descr="Lista de comprobación">
          <a:hlinkClick xmlns:r="http://schemas.openxmlformats.org/officeDocument/2006/relationships" r:id="rId1"/>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6</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6</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8</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8</xdr:col>
      <xdr:colOff>0</xdr:colOff>
      <xdr:row>4</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95249</xdr:colOff>
      <xdr:row>3</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78105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8497"/>
  <sheetViews>
    <sheetView topLeftCell="A13" zoomScaleNormal="100" workbookViewId="0">
      <selection activeCell="A27" sqref="A27:B27"/>
    </sheetView>
  </sheetViews>
  <sheetFormatPr baseColWidth="10" defaultColWidth="11.5703125" defaultRowHeight="12.75" x14ac:dyDescent="0.25"/>
  <cols>
    <col min="1" max="1" width="13.7109375" style="116" customWidth="1"/>
    <col min="2" max="2" width="11.7109375" style="116" customWidth="1"/>
    <col min="3" max="4" width="10.85546875" style="116" customWidth="1"/>
    <col min="5" max="5" width="13" style="116" customWidth="1"/>
    <col min="6" max="6" width="26.5703125" style="116" hidden="1" customWidth="1"/>
    <col min="7" max="7" width="25.28515625" style="116" hidden="1" customWidth="1"/>
    <col min="8" max="8" width="15.7109375" style="116" hidden="1" customWidth="1"/>
    <col min="9" max="9" width="3" style="116" hidden="1" customWidth="1"/>
    <col min="10" max="10" width="44.28515625" style="127" hidden="1" customWidth="1"/>
    <col min="11" max="11" width="4" style="116" hidden="1" customWidth="1"/>
    <col min="12" max="12" width="23.28515625" style="116" hidden="1" customWidth="1"/>
    <col min="13" max="13" width="32.42578125" style="116" hidden="1" customWidth="1"/>
    <col min="14" max="14" width="10.7109375" style="127" hidden="1" customWidth="1"/>
    <col min="15" max="15" width="7.28515625" style="127" hidden="1" customWidth="1"/>
    <col min="16" max="16" width="9.28515625" style="127" hidden="1" customWidth="1"/>
    <col min="17" max="17" width="10.5703125" style="127" hidden="1" customWidth="1"/>
    <col min="18" max="18" width="9.42578125" style="127" hidden="1" customWidth="1"/>
    <col min="19" max="19" width="10.5703125" style="127" hidden="1" customWidth="1"/>
    <col min="20" max="20" width="9.28515625" style="127" hidden="1" customWidth="1"/>
    <col min="21" max="21" width="10.5703125" style="127" hidden="1" customWidth="1"/>
    <col min="22" max="22" width="20.5703125" style="116" hidden="1" customWidth="1"/>
    <col min="23" max="23" width="12.5703125" style="116" hidden="1" customWidth="1"/>
    <col min="24" max="24" width="3.42578125" style="116" hidden="1" customWidth="1"/>
    <col min="25" max="25" width="8.42578125" style="116" hidden="1" customWidth="1"/>
    <col min="26" max="26" width="13.42578125" style="116" hidden="1" customWidth="1"/>
    <col min="27" max="27" width="15.85546875" style="116" hidden="1" customWidth="1"/>
    <col min="28" max="28" width="20.5703125" style="116" hidden="1" customWidth="1"/>
    <col min="29" max="29" width="41.140625" style="116" customWidth="1"/>
    <col min="30" max="30" width="26.5703125" style="116" customWidth="1"/>
    <col min="31" max="32" width="22" style="116" customWidth="1"/>
    <col min="33" max="33" width="78.7109375" style="116" customWidth="1"/>
    <col min="34" max="16384" width="11.5703125" style="116"/>
  </cols>
  <sheetData>
    <row r="1" spans="1:33" s="117" customFormat="1" ht="25.9" customHeight="1" x14ac:dyDescent="0.25">
      <c r="A1" s="199" t="s">
        <v>1168</v>
      </c>
      <c r="B1" s="199"/>
      <c r="C1" s="199"/>
      <c r="D1" s="199"/>
      <c r="E1" s="199"/>
      <c r="F1" s="199"/>
      <c r="G1" s="199"/>
      <c r="H1" s="199"/>
      <c r="I1" s="199"/>
      <c r="J1" s="199"/>
      <c r="K1" s="199"/>
      <c r="L1" s="199"/>
      <c r="M1" s="193" t="s">
        <v>1169</v>
      </c>
      <c r="N1" s="194"/>
      <c r="O1" s="194"/>
      <c r="P1" s="194"/>
      <c r="Q1" s="194"/>
      <c r="R1" s="194"/>
      <c r="S1" s="194"/>
      <c r="T1" s="194"/>
      <c r="U1" s="194"/>
      <c r="V1" s="194"/>
      <c r="W1" s="194"/>
      <c r="X1" s="194"/>
      <c r="Y1" s="194"/>
      <c r="Z1" s="194"/>
      <c r="AA1" s="194"/>
      <c r="AB1" s="195"/>
      <c r="AC1" s="192" t="s">
        <v>1170</v>
      </c>
      <c r="AD1" s="200"/>
      <c r="AE1" s="200"/>
      <c r="AF1" s="200"/>
      <c r="AG1" s="191" t="s">
        <v>1273</v>
      </c>
    </row>
    <row r="2" spans="1:33" s="117" customFormat="1" ht="24.75" customHeight="1" x14ac:dyDescent="0.25">
      <c r="A2" s="199" t="s">
        <v>5</v>
      </c>
      <c r="B2" s="199"/>
      <c r="C2" s="199" t="s">
        <v>1037</v>
      </c>
      <c r="D2" s="199"/>
      <c r="E2" s="199"/>
      <c r="F2" s="199" t="s">
        <v>1038</v>
      </c>
      <c r="G2" s="199" t="s">
        <v>1039</v>
      </c>
      <c r="H2" s="199" t="s">
        <v>1040</v>
      </c>
      <c r="I2" s="199" t="s">
        <v>1041</v>
      </c>
      <c r="J2" s="199" t="s">
        <v>1042</v>
      </c>
      <c r="K2" s="199" t="s">
        <v>1041</v>
      </c>
      <c r="L2" s="199" t="s">
        <v>1043</v>
      </c>
      <c r="M2" s="198" t="s">
        <v>1044</v>
      </c>
      <c r="N2" s="198" t="s">
        <v>1045</v>
      </c>
      <c r="O2" s="198"/>
      <c r="P2" s="193" t="s">
        <v>1046</v>
      </c>
      <c r="Q2" s="194"/>
      <c r="R2" s="195"/>
      <c r="S2" s="193" t="s">
        <v>1047</v>
      </c>
      <c r="T2" s="194"/>
      <c r="U2" s="195"/>
      <c r="V2" s="196" t="s">
        <v>118</v>
      </c>
      <c r="W2" s="196" t="s">
        <v>1048</v>
      </c>
      <c r="X2" s="196" t="s">
        <v>1041</v>
      </c>
      <c r="Y2" s="201" t="s">
        <v>1049</v>
      </c>
      <c r="Z2" s="202"/>
      <c r="AA2" s="196" t="s">
        <v>1050</v>
      </c>
      <c r="AB2" s="196" t="s">
        <v>1051</v>
      </c>
      <c r="AC2" s="191" t="s">
        <v>1052</v>
      </c>
      <c r="AD2" s="191" t="s">
        <v>122</v>
      </c>
      <c r="AE2" s="191" t="s">
        <v>1053</v>
      </c>
      <c r="AF2" s="192" t="s">
        <v>1054</v>
      </c>
      <c r="AG2" s="191"/>
    </row>
    <row r="3" spans="1:33" s="117" customFormat="1" ht="38.450000000000003" customHeight="1" x14ac:dyDescent="0.25">
      <c r="A3" s="199"/>
      <c r="B3" s="199"/>
      <c r="C3" s="199"/>
      <c r="D3" s="199"/>
      <c r="E3" s="199"/>
      <c r="F3" s="199"/>
      <c r="G3" s="199"/>
      <c r="H3" s="199"/>
      <c r="I3" s="199"/>
      <c r="J3" s="199"/>
      <c r="K3" s="199"/>
      <c r="L3" s="199"/>
      <c r="M3" s="198"/>
      <c r="N3" s="139" t="s">
        <v>1055</v>
      </c>
      <c r="O3" s="139" t="s">
        <v>1056</v>
      </c>
      <c r="P3" s="139" t="s">
        <v>1018</v>
      </c>
      <c r="Q3" s="139" t="s">
        <v>1057</v>
      </c>
      <c r="R3" s="139" t="s">
        <v>1058</v>
      </c>
      <c r="S3" s="139" t="s">
        <v>1059</v>
      </c>
      <c r="T3" s="139" t="s">
        <v>1060</v>
      </c>
      <c r="U3" s="139" t="s">
        <v>1061</v>
      </c>
      <c r="V3" s="197"/>
      <c r="W3" s="197"/>
      <c r="X3" s="197"/>
      <c r="Y3" s="139" t="s">
        <v>1062</v>
      </c>
      <c r="Z3" s="139" t="s">
        <v>1063</v>
      </c>
      <c r="AA3" s="197"/>
      <c r="AB3" s="197"/>
      <c r="AC3" s="191"/>
      <c r="AD3" s="191"/>
      <c r="AE3" s="191"/>
      <c r="AF3" s="192"/>
      <c r="AG3" s="191"/>
    </row>
    <row r="4" spans="1:33" ht="127.5" customHeight="1" x14ac:dyDescent="0.25">
      <c r="A4" s="186" t="s">
        <v>1064</v>
      </c>
      <c r="B4" s="187"/>
      <c r="C4" s="183" t="s">
        <v>1065</v>
      </c>
      <c r="D4" s="184"/>
      <c r="E4" s="185"/>
      <c r="F4" s="118" t="s">
        <v>1066</v>
      </c>
      <c r="G4" s="118" t="s">
        <v>1067</v>
      </c>
      <c r="H4" s="11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19">
        <f>IF(H4="Muy baja",20,IF(H4="Baja",40, IF(H4="Media / Moderada",60, IF(H4="Alta","80", IF(H4="Muy Alta", 100, "-")))))</f>
        <v>60</v>
      </c>
      <c r="J4" s="120" t="s">
        <v>12</v>
      </c>
      <c r="K4" s="119" t="str">
        <f>IF(J4="Leve",20,IF(J4="Menor",40, IF(J4="Moderado",60, IF(J4="Mayor","80", IF(J4="Catastrófico", 100, "-")))))</f>
        <v>80</v>
      </c>
      <c r="L4" s="12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38" t="s">
        <v>1252</v>
      </c>
      <c r="N4" s="119" t="s">
        <v>1015</v>
      </c>
      <c r="O4" s="119" t="s">
        <v>1068</v>
      </c>
      <c r="P4" s="119" t="s">
        <v>1069</v>
      </c>
      <c r="Q4" s="119" t="s">
        <v>1070</v>
      </c>
      <c r="R4" s="121">
        <f>IF(AND(P4="Preventivo
25%",Q4="Manual
15%"),40%,IF(AND(P4="Preventivo
25%",Q4="Automático
25%"),50%,IF(AND(P4="Detectivo
15%",Q4="Manual
15%"),30%,IF(AND(P4="Detectivo
15%",Q4="Automático
25%"),40%,IF(AND(P4="Correctivo
10%",Q4="Manual
15%"),25%,IF(AND(P4="Correctivo
10%",Q4="Automático
25%"),35%,"-"))))))</f>
        <v>0.4</v>
      </c>
      <c r="S4" s="119" t="s">
        <v>1015</v>
      </c>
      <c r="T4" s="119" t="s">
        <v>1071</v>
      </c>
      <c r="U4" s="119" t="s">
        <v>1072</v>
      </c>
      <c r="V4" s="122">
        <f>IF(OR(P4="Preventivo
25%",P4="Detectivo
15%"),(I4-(I4*R4)),"No Afecta Probabilidad")</f>
        <v>36</v>
      </c>
      <c r="W4" s="119" t="s">
        <v>1073</v>
      </c>
      <c r="X4" s="122">
        <f>+V4</f>
        <v>36</v>
      </c>
      <c r="Y4" s="122" t="str">
        <f>IF(P4="Correctivo
10%",(K4-(K4*R4)),"No Afecta
Impacto")</f>
        <v>No Afecta
Impacto</v>
      </c>
      <c r="Z4" s="120" t="s">
        <v>12</v>
      </c>
      <c r="AA4" s="12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19" t="s">
        <v>1074</v>
      </c>
      <c r="AC4" s="118" t="s">
        <v>1260</v>
      </c>
      <c r="AD4" s="119" t="s">
        <v>1075</v>
      </c>
      <c r="AE4" s="109">
        <v>44926</v>
      </c>
      <c r="AF4" s="119" t="s">
        <v>350</v>
      </c>
      <c r="AG4" s="141" t="s">
        <v>1240</v>
      </c>
    </row>
    <row r="5" spans="1:33" ht="63.75" customHeight="1" x14ac:dyDescent="0.25">
      <c r="A5" s="186" t="s">
        <v>1064</v>
      </c>
      <c r="B5" s="187"/>
      <c r="C5" s="183" t="s">
        <v>1076</v>
      </c>
      <c r="D5" s="184"/>
      <c r="E5" s="185"/>
      <c r="F5" s="123" t="s">
        <v>1066</v>
      </c>
      <c r="G5" s="123" t="s">
        <v>1067</v>
      </c>
      <c r="H5" s="11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19">
        <f t="shared" ref="I5:I27" si="0">IF(H5="Muy baja",20,IF(H5="Baja",40, IF(H5="Media / Moderada",60, IF(H5="Alta","80", IF(H5="Muy Alta", 100, "-")))))</f>
        <v>60</v>
      </c>
      <c r="J5" s="120" t="s">
        <v>12</v>
      </c>
      <c r="K5" s="119" t="str">
        <f>IF(J5="Leve",20,IF(J5="Menor",40, IF(J5="Moderado",60, IF(J5="Mayor","80", IF(J5="Catastrófico", 100, "-")))))</f>
        <v>80</v>
      </c>
      <c r="L5" s="12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38" t="s">
        <v>1077</v>
      </c>
      <c r="N5" s="119" t="s">
        <v>1015</v>
      </c>
      <c r="O5" s="119" t="s">
        <v>1068</v>
      </c>
      <c r="P5" s="120" t="s">
        <v>1069</v>
      </c>
      <c r="Q5" s="120" t="s">
        <v>1070</v>
      </c>
      <c r="R5" s="121">
        <f t="shared" ref="R5:R27" si="1">IF(AND(P5="Preventivo
25%",Q5="Manual
15%"),40%,IF(AND(P5="Preventivo
25%",Q5="Automático
25%"),50%,IF(AND(P5="Detectivo
15%",Q5="Manual
15%"),30%,IF(AND(P5="Detectivo
15%",Q5="Automático
25%"),40%,IF(AND(P5="Correctivo
10%",Q5="Manual
15%"),25%,IF(AND(P5="Correctivo
10%",Q5="Automático
25%"),35%,"-"))))))</f>
        <v>0.4</v>
      </c>
      <c r="S5" s="119" t="s">
        <v>1015</v>
      </c>
      <c r="T5" s="119" t="s">
        <v>1078</v>
      </c>
      <c r="U5" s="119" t="s">
        <v>1072</v>
      </c>
      <c r="V5" s="122">
        <f>IF(OR(P5="Preventivo
25%",P5="Detectivo
15%"),(I5-(I5*R5)),"No Afecta Probabilidad")</f>
        <v>36</v>
      </c>
      <c r="W5" s="119" t="s">
        <v>1073</v>
      </c>
      <c r="X5" s="122">
        <f>+V5</f>
        <v>36</v>
      </c>
      <c r="Y5" s="122" t="str">
        <f>IF(P5="Correctivo
10%",(K5-(K5*R5)),"No Afecta
Impacto")</f>
        <v>No Afecta
Impacto</v>
      </c>
      <c r="Z5" s="120" t="s">
        <v>12</v>
      </c>
      <c r="AA5" s="12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19" t="s">
        <v>1074</v>
      </c>
      <c r="AC5" s="124" t="s">
        <v>1079</v>
      </c>
      <c r="AD5" s="119" t="s">
        <v>1075</v>
      </c>
      <c r="AE5" s="109">
        <v>44926</v>
      </c>
      <c r="AF5" s="120" t="s">
        <v>1080</v>
      </c>
      <c r="AG5" s="141" t="s">
        <v>1241</v>
      </c>
    </row>
    <row r="6" spans="1:33" ht="89.25" customHeight="1" x14ac:dyDescent="0.25">
      <c r="A6" s="186" t="s">
        <v>1081</v>
      </c>
      <c r="B6" s="187"/>
      <c r="C6" s="188" t="s">
        <v>1082</v>
      </c>
      <c r="D6" s="189"/>
      <c r="E6" s="190"/>
      <c r="F6" s="131" t="s">
        <v>1083</v>
      </c>
      <c r="G6" s="123" t="s">
        <v>1067</v>
      </c>
      <c r="H6" s="11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19">
        <f t="shared" si="0"/>
        <v>60</v>
      </c>
      <c r="J6" s="120" t="s">
        <v>12</v>
      </c>
      <c r="K6" s="119" t="str">
        <f t="shared" ref="K6:K27" si="2">IF(J6="Leve",20,IF(J6="Menor",40, IF(J6="Moderado",60, IF(J6="Mayor","80", IF(J6="Catastrófico", 100, "-")))))</f>
        <v>80</v>
      </c>
      <c r="L6" s="12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38" t="s">
        <v>1084</v>
      </c>
      <c r="N6" s="119" t="s">
        <v>1015</v>
      </c>
      <c r="O6" s="119" t="s">
        <v>1068</v>
      </c>
      <c r="P6" s="120" t="s">
        <v>1069</v>
      </c>
      <c r="Q6" s="120" t="s">
        <v>1070</v>
      </c>
      <c r="R6" s="121">
        <f t="shared" si="1"/>
        <v>0.4</v>
      </c>
      <c r="S6" s="119" t="s">
        <v>1015</v>
      </c>
      <c r="T6" s="119" t="s">
        <v>1078</v>
      </c>
      <c r="U6" s="119" t="s">
        <v>1072</v>
      </c>
      <c r="V6" s="122">
        <f>IF(OR(P6="Preventivo
25%",P6="Detectivo
15%"),(I6-(I6*R6)),"No Afecta Probabilidad")</f>
        <v>36</v>
      </c>
      <c r="W6" s="119" t="s">
        <v>1073</v>
      </c>
      <c r="X6" s="122">
        <f>+V6</f>
        <v>36</v>
      </c>
      <c r="Y6" s="122" t="str">
        <f>IF(P6="Correctivo
10%",(K6-(K6*R6)),"No Afecta
Impacto")</f>
        <v>No Afecta
Impacto</v>
      </c>
      <c r="Z6" s="120" t="s">
        <v>12</v>
      </c>
      <c r="AA6" s="12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19" t="s">
        <v>1074</v>
      </c>
      <c r="AC6" s="124" t="s">
        <v>1085</v>
      </c>
      <c r="AD6" s="120" t="s">
        <v>1081</v>
      </c>
      <c r="AE6" s="109">
        <v>44926</v>
      </c>
      <c r="AF6" s="120" t="s">
        <v>350</v>
      </c>
      <c r="AG6" s="141" t="s">
        <v>1247</v>
      </c>
    </row>
    <row r="7" spans="1:33" ht="118.5" customHeight="1" x14ac:dyDescent="0.25">
      <c r="A7" s="186" t="s">
        <v>1081</v>
      </c>
      <c r="B7" s="187"/>
      <c r="C7" s="188" t="s">
        <v>1086</v>
      </c>
      <c r="D7" s="189"/>
      <c r="E7" s="190"/>
      <c r="F7" s="131" t="s">
        <v>1066</v>
      </c>
      <c r="G7" s="123" t="s">
        <v>1067</v>
      </c>
      <c r="H7" s="11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19">
        <f t="shared" si="0"/>
        <v>60</v>
      </c>
      <c r="J7" s="120" t="s">
        <v>19</v>
      </c>
      <c r="K7" s="119">
        <f t="shared" si="2"/>
        <v>60</v>
      </c>
      <c r="L7" s="12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38" t="s">
        <v>1253</v>
      </c>
      <c r="N7" s="119" t="s">
        <v>1068</v>
      </c>
      <c r="O7" s="119" t="s">
        <v>1015</v>
      </c>
      <c r="P7" s="120" t="s">
        <v>1087</v>
      </c>
      <c r="Q7" s="120" t="s">
        <v>1070</v>
      </c>
      <c r="R7" s="121">
        <f t="shared" si="1"/>
        <v>0.25</v>
      </c>
      <c r="S7" s="119" t="s">
        <v>1015</v>
      </c>
      <c r="T7" s="119" t="s">
        <v>1071</v>
      </c>
      <c r="U7" s="119" t="s">
        <v>1072</v>
      </c>
      <c r="V7" s="122" t="str">
        <f>IF(OR(P7="Preventivo
25%",P7="Detectivo
15%"),(I7-(I7*R7)),"No Afecta Probabilidad")</f>
        <v>No Afecta Probabilidad</v>
      </c>
      <c r="W7" s="119" t="s">
        <v>1088</v>
      </c>
      <c r="X7" s="122">
        <f>+I7</f>
        <v>60</v>
      </c>
      <c r="Y7" s="122">
        <f t="shared" ref="Y7:Y27" si="3">IF(P7="Correctivo
10%",(K7-(K7*R7)),"No Afecta
Impacto")</f>
        <v>45</v>
      </c>
      <c r="Z7" s="120" t="s">
        <v>19</v>
      </c>
      <c r="AA7" s="12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19" t="s">
        <v>1074</v>
      </c>
      <c r="AC7" s="124" t="s">
        <v>1089</v>
      </c>
      <c r="AD7" s="120" t="s">
        <v>1081</v>
      </c>
      <c r="AE7" s="109">
        <v>44926</v>
      </c>
      <c r="AF7" s="120" t="s">
        <v>350</v>
      </c>
      <c r="AG7" s="141" t="s">
        <v>1269</v>
      </c>
    </row>
    <row r="8" spans="1:33" ht="63.75" customHeight="1" x14ac:dyDescent="0.25">
      <c r="A8" s="186" t="s">
        <v>1081</v>
      </c>
      <c r="B8" s="187"/>
      <c r="C8" s="188" t="s">
        <v>1090</v>
      </c>
      <c r="D8" s="189"/>
      <c r="E8" s="190"/>
      <c r="F8" s="131" t="s">
        <v>1083</v>
      </c>
      <c r="G8" s="123" t="s">
        <v>1067</v>
      </c>
      <c r="H8" s="11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19">
        <f t="shared" si="0"/>
        <v>60</v>
      </c>
      <c r="J8" s="120" t="s">
        <v>19</v>
      </c>
      <c r="K8" s="119">
        <f t="shared" si="2"/>
        <v>60</v>
      </c>
      <c r="L8" s="12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38" t="s">
        <v>1091</v>
      </c>
      <c r="N8" s="119" t="s">
        <v>1015</v>
      </c>
      <c r="O8" s="119" t="s">
        <v>1068</v>
      </c>
      <c r="P8" s="120" t="s">
        <v>1069</v>
      </c>
      <c r="Q8" s="120" t="s">
        <v>1070</v>
      </c>
      <c r="R8" s="121">
        <f t="shared" si="1"/>
        <v>0.4</v>
      </c>
      <c r="S8" s="119" t="s">
        <v>1015</v>
      </c>
      <c r="T8" s="119" t="s">
        <v>1078</v>
      </c>
      <c r="U8" s="119" t="s">
        <v>1072</v>
      </c>
      <c r="V8" s="122">
        <f t="shared" ref="V8:V27" si="4">IF(OR(P8="Preventivo
25%",P8="Detectivo
15%"),(I8-(I8*R8)),"No Afecta Probabilidad")</f>
        <v>36</v>
      </c>
      <c r="W8" s="119" t="s">
        <v>1073</v>
      </c>
      <c r="X8" s="122">
        <f t="shared" ref="X8:X19" si="5">+V8</f>
        <v>36</v>
      </c>
      <c r="Y8" s="122" t="str">
        <f t="shared" si="3"/>
        <v>No Afecta
Impacto</v>
      </c>
      <c r="Z8" s="120" t="s">
        <v>19</v>
      </c>
      <c r="AA8" s="12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19" t="s">
        <v>1074</v>
      </c>
      <c r="AC8" s="124" t="s">
        <v>1261</v>
      </c>
      <c r="AD8" s="120" t="s">
        <v>1081</v>
      </c>
      <c r="AE8" s="109">
        <v>44926</v>
      </c>
      <c r="AF8" s="120" t="s">
        <v>350</v>
      </c>
      <c r="AG8" s="141" t="s">
        <v>1242</v>
      </c>
    </row>
    <row r="9" spans="1:33" ht="177" customHeight="1" x14ac:dyDescent="0.25">
      <c r="A9" s="186" t="s">
        <v>1081</v>
      </c>
      <c r="B9" s="187"/>
      <c r="C9" s="188" t="s">
        <v>1093</v>
      </c>
      <c r="D9" s="189"/>
      <c r="E9" s="190"/>
      <c r="F9" s="131" t="s">
        <v>1083</v>
      </c>
      <c r="G9" s="123" t="s">
        <v>1067</v>
      </c>
      <c r="H9" s="119" t="str">
        <f t="shared" ref="H9:H27"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19">
        <f t="shared" si="0"/>
        <v>60</v>
      </c>
      <c r="J9" s="120" t="s">
        <v>19</v>
      </c>
      <c r="K9" s="119">
        <f t="shared" si="2"/>
        <v>60</v>
      </c>
      <c r="L9" s="120" t="str">
        <f t="shared" ref="L9:L27"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38" t="s">
        <v>1094</v>
      </c>
      <c r="N9" s="119" t="s">
        <v>1015</v>
      </c>
      <c r="O9" s="119" t="s">
        <v>1068</v>
      </c>
      <c r="P9" s="120" t="s">
        <v>1069</v>
      </c>
      <c r="Q9" s="120" t="s">
        <v>1070</v>
      </c>
      <c r="R9" s="121">
        <f t="shared" si="1"/>
        <v>0.4</v>
      </c>
      <c r="S9" s="119" t="s">
        <v>1015</v>
      </c>
      <c r="T9" s="119" t="s">
        <v>1078</v>
      </c>
      <c r="U9" s="119" t="s">
        <v>1072</v>
      </c>
      <c r="V9" s="122">
        <f t="shared" si="4"/>
        <v>36</v>
      </c>
      <c r="W9" s="119" t="s">
        <v>1073</v>
      </c>
      <c r="X9" s="122">
        <f t="shared" si="5"/>
        <v>36</v>
      </c>
      <c r="Y9" s="122" t="str">
        <f t="shared" si="3"/>
        <v>No Afecta
Impacto</v>
      </c>
      <c r="Z9" s="120" t="s">
        <v>19</v>
      </c>
      <c r="AA9" s="120" t="str">
        <f t="shared" ref="AA9:AA27"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19" t="s">
        <v>1074</v>
      </c>
      <c r="AC9" s="124" t="s">
        <v>1095</v>
      </c>
      <c r="AD9" s="120" t="s">
        <v>1081</v>
      </c>
      <c r="AE9" s="109">
        <v>44926</v>
      </c>
      <c r="AF9" s="120" t="s">
        <v>350</v>
      </c>
      <c r="AG9" s="141" t="s">
        <v>1243</v>
      </c>
    </row>
    <row r="10" spans="1:33" ht="76.5" customHeight="1" x14ac:dyDescent="0.25">
      <c r="A10" s="186" t="s">
        <v>1100</v>
      </c>
      <c r="B10" s="187"/>
      <c r="C10" s="183" t="s">
        <v>1101</v>
      </c>
      <c r="D10" s="184"/>
      <c r="E10" s="185"/>
      <c r="F10" s="123" t="s">
        <v>1102</v>
      </c>
      <c r="G10" s="123" t="s">
        <v>1099</v>
      </c>
      <c r="H10" s="119" t="str">
        <f t="shared" si="6"/>
        <v>Baja</v>
      </c>
      <c r="I10" s="119">
        <f t="shared" si="0"/>
        <v>40</v>
      </c>
      <c r="J10" s="120" t="s">
        <v>12</v>
      </c>
      <c r="K10" s="119" t="str">
        <f t="shared" si="2"/>
        <v>80</v>
      </c>
      <c r="L10" s="120" t="str">
        <f t="shared" si="7"/>
        <v>Zona Alta</v>
      </c>
      <c r="M10" s="138" t="s">
        <v>1103</v>
      </c>
      <c r="N10" s="119" t="s">
        <v>1015</v>
      </c>
      <c r="O10" s="119" t="s">
        <v>1068</v>
      </c>
      <c r="P10" s="120" t="s">
        <v>1069</v>
      </c>
      <c r="Q10" s="120" t="s">
        <v>1070</v>
      </c>
      <c r="R10" s="121">
        <f t="shared" si="1"/>
        <v>0.4</v>
      </c>
      <c r="S10" s="119" t="s">
        <v>1015</v>
      </c>
      <c r="T10" s="119" t="s">
        <v>1078</v>
      </c>
      <c r="U10" s="119" t="s">
        <v>1072</v>
      </c>
      <c r="V10" s="122">
        <f t="shared" si="4"/>
        <v>24</v>
      </c>
      <c r="W10" s="119" t="s">
        <v>1073</v>
      </c>
      <c r="X10" s="122">
        <f t="shared" si="5"/>
        <v>24</v>
      </c>
      <c r="Y10" s="122" t="str">
        <f t="shared" si="3"/>
        <v>No Afecta
Impacto</v>
      </c>
      <c r="Z10" s="120" t="s">
        <v>12</v>
      </c>
      <c r="AA10" s="120" t="str">
        <f t="shared" si="8"/>
        <v>Zona Alta</v>
      </c>
      <c r="AB10" s="119" t="s">
        <v>1074</v>
      </c>
      <c r="AC10" s="124" t="s">
        <v>1104</v>
      </c>
      <c r="AD10" s="120" t="s">
        <v>1105</v>
      </c>
      <c r="AE10" s="109">
        <v>44926</v>
      </c>
      <c r="AF10" s="120" t="s">
        <v>549</v>
      </c>
      <c r="AG10" s="141" t="s">
        <v>1244</v>
      </c>
    </row>
    <row r="11" spans="1:33" ht="102" customHeight="1" x14ac:dyDescent="0.25">
      <c r="A11" s="186" t="s">
        <v>1106</v>
      </c>
      <c r="B11" s="187"/>
      <c r="C11" s="183" t="s">
        <v>1107</v>
      </c>
      <c r="D11" s="184"/>
      <c r="E11" s="185"/>
      <c r="F11" s="118" t="s">
        <v>1066</v>
      </c>
      <c r="G11" s="118" t="s">
        <v>1099</v>
      </c>
      <c r="H11" s="119" t="str">
        <f t="shared" si="6"/>
        <v>Baja</v>
      </c>
      <c r="I11" s="119">
        <f t="shared" si="0"/>
        <v>40</v>
      </c>
      <c r="J11" s="120" t="s">
        <v>12</v>
      </c>
      <c r="K11" s="119" t="str">
        <f t="shared" si="2"/>
        <v>80</v>
      </c>
      <c r="L11" s="120" t="str">
        <f t="shared" si="7"/>
        <v>Zona Alta</v>
      </c>
      <c r="M11" s="138" t="s">
        <v>1254</v>
      </c>
      <c r="N11" s="119" t="s">
        <v>1015</v>
      </c>
      <c r="O11" s="119" t="s">
        <v>1068</v>
      </c>
      <c r="P11" s="119" t="s">
        <v>1069</v>
      </c>
      <c r="Q11" s="119" t="s">
        <v>1070</v>
      </c>
      <c r="R11" s="121">
        <f t="shared" si="1"/>
        <v>0.4</v>
      </c>
      <c r="S11" s="119" t="s">
        <v>1015</v>
      </c>
      <c r="T11" s="119" t="s">
        <v>1078</v>
      </c>
      <c r="U11" s="119" t="s">
        <v>1072</v>
      </c>
      <c r="V11" s="122">
        <f t="shared" si="4"/>
        <v>24</v>
      </c>
      <c r="W11" s="119" t="s">
        <v>1073</v>
      </c>
      <c r="X11" s="122">
        <f t="shared" si="5"/>
        <v>24</v>
      </c>
      <c r="Y11" s="122" t="str">
        <f t="shared" si="3"/>
        <v>No Afecta
Impacto</v>
      </c>
      <c r="Z11" s="120" t="s">
        <v>12</v>
      </c>
      <c r="AA11" s="120" t="str">
        <f t="shared" si="8"/>
        <v>Zona Alta</v>
      </c>
      <c r="AB11" s="119" t="s">
        <v>1074</v>
      </c>
      <c r="AC11" s="125" t="s">
        <v>1262</v>
      </c>
      <c r="AD11" s="119" t="s">
        <v>1108</v>
      </c>
      <c r="AE11" s="109">
        <v>44926</v>
      </c>
      <c r="AF11" s="119" t="s">
        <v>549</v>
      </c>
      <c r="AG11" s="141" t="s">
        <v>1245</v>
      </c>
    </row>
    <row r="12" spans="1:33" ht="89.25" customHeight="1" x14ac:dyDescent="0.25">
      <c r="A12" s="186" t="s">
        <v>1109</v>
      </c>
      <c r="B12" s="187"/>
      <c r="C12" s="183" t="s">
        <v>1110</v>
      </c>
      <c r="D12" s="184"/>
      <c r="E12" s="185"/>
      <c r="F12" s="118" t="s">
        <v>1066</v>
      </c>
      <c r="G12" s="118" t="s">
        <v>1099</v>
      </c>
      <c r="H12" s="119" t="str">
        <f t="shared" si="6"/>
        <v>Baja</v>
      </c>
      <c r="I12" s="119">
        <f t="shared" si="0"/>
        <v>40</v>
      </c>
      <c r="J12" s="120" t="s">
        <v>19</v>
      </c>
      <c r="K12" s="119">
        <f t="shared" si="2"/>
        <v>60</v>
      </c>
      <c r="L12" s="120" t="str">
        <f t="shared" si="7"/>
        <v>Zona Moderada</v>
      </c>
      <c r="M12" s="138" t="s">
        <v>1111</v>
      </c>
      <c r="N12" s="119" t="s">
        <v>1015</v>
      </c>
      <c r="O12" s="119" t="s">
        <v>1068</v>
      </c>
      <c r="P12" s="119" t="s">
        <v>1069</v>
      </c>
      <c r="Q12" s="119" t="s">
        <v>1070</v>
      </c>
      <c r="R12" s="121">
        <f t="shared" si="1"/>
        <v>0.4</v>
      </c>
      <c r="S12" s="119" t="s">
        <v>1096</v>
      </c>
      <c r="T12" s="119" t="s">
        <v>1071</v>
      </c>
      <c r="U12" s="119" t="s">
        <v>1097</v>
      </c>
      <c r="V12" s="122">
        <f t="shared" si="4"/>
        <v>24</v>
      </c>
      <c r="W12" s="119" t="s">
        <v>1073</v>
      </c>
      <c r="X12" s="122">
        <f t="shared" si="5"/>
        <v>24</v>
      </c>
      <c r="Y12" s="122" t="str">
        <f t="shared" si="3"/>
        <v>No Afecta
Impacto</v>
      </c>
      <c r="Z12" s="120" t="s">
        <v>19</v>
      </c>
      <c r="AA12" s="120" t="str">
        <f t="shared" si="8"/>
        <v>Zona Moderada</v>
      </c>
      <c r="AB12" s="119" t="s">
        <v>1074</v>
      </c>
      <c r="AC12" s="125" t="s">
        <v>1112</v>
      </c>
      <c r="AD12" s="119" t="s">
        <v>1113</v>
      </c>
      <c r="AE12" s="109">
        <v>44926</v>
      </c>
      <c r="AF12" s="119" t="s">
        <v>549</v>
      </c>
      <c r="AG12" s="141" t="s">
        <v>1248</v>
      </c>
    </row>
    <row r="13" spans="1:33" ht="120" customHeight="1" x14ac:dyDescent="0.25">
      <c r="A13" s="186" t="s">
        <v>1114</v>
      </c>
      <c r="B13" s="187"/>
      <c r="C13" s="183" t="s">
        <v>1115</v>
      </c>
      <c r="D13" s="184"/>
      <c r="E13" s="185"/>
      <c r="F13" s="118" t="s">
        <v>1066</v>
      </c>
      <c r="G13" s="118" t="s">
        <v>1067</v>
      </c>
      <c r="H13" s="119" t="str">
        <f t="shared" si="6"/>
        <v>Media / Moderada</v>
      </c>
      <c r="I13" s="119">
        <f t="shared" si="0"/>
        <v>60</v>
      </c>
      <c r="J13" s="120" t="s">
        <v>12</v>
      </c>
      <c r="K13" s="119" t="str">
        <f t="shared" si="2"/>
        <v>80</v>
      </c>
      <c r="L13" s="120" t="str">
        <f t="shared" si="7"/>
        <v>Zona Alta</v>
      </c>
      <c r="M13" s="138" t="s">
        <v>1255</v>
      </c>
      <c r="N13" s="119" t="s">
        <v>1015</v>
      </c>
      <c r="O13" s="119" t="s">
        <v>1068</v>
      </c>
      <c r="P13" s="119" t="s">
        <v>1069</v>
      </c>
      <c r="Q13" s="119" t="s">
        <v>1070</v>
      </c>
      <c r="R13" s="121">
        <f t="shared" si="1"/>
        <v>0.4</v>
      </c>
      <c r="S13" s="119" t="s">
        <v>1015</v>
      </c>
      <c r="T13" s="119" t="s">
        <v>1078</v>
      </c>
      <c r="U13" s="119" t="s">
        <v>1072</v>
      </c>
      <c r="V13" s="122">
        <f>IF(OR(P13="Preventivo
25%",P13="Detectivo
15%"),(I13-(I13*R13)),"No Afecta Probabilidad")</f>
        <v>36</v>
      </c>
      <c r="W13" s="119" t="s">
        <v>1088</v>
      </c>
      <c r="X13" s="122">
        <f t="shared" si="5"/>
        <v>36</v>
      </c>
      <c r="Y13" s="122" t="str">
        <f>IF(P13="Correctivo
10%",(K13-(K13*R13)),"No Afecta
Impacto")</f>
        <v>No Afecta
Impacto</v>
      </c>
      <c r="Z13" s="120" t="s">
        <v>12</v>
      </c>
      <c r="AA13" s="120" t="str">
        <f t="shared" si="8"/>
        <v>Zona Alta</v>
      </c>
      <c r="AB13" s="119" t="s">
        <v>1074</v>
      </c>
      <c r="AC13" s="125" t="s">
        <v>1263</v>
      </c>
      <c r="AD13" s="119" t="s">
        <v>1116</v>
      </c>
      <c r="AE13" s="109">
        <v>44865</v>
      </c>
      <c r="AF13" s="119" t="s">
        <v>549</v>
      </c>
      <c r="AG13" s="141" t="s">
        <v>1246</v>
      </c>
    </row>
    <row r="14" spans="1:33" ht="114.75" customHeight="1" x14ac:dyDescent="0.25">
      <c r="A14" s="186" t="s">
        <v>1117</v>
      </c>
      <c r="B14" s="187"/>
      <c r="C14" s="183" t="s">
        <v>1251</v>
      </c>
      <c r="D14" s="184"/>
      <c r="E14" s="185"/>
      <c r="F14" s="118" t="s">
        <v>1066</v>
      </c>
      <c r="G14" s="118" t="s">
        <v>1067</v>
      </c>
      <c r="H14" s="119" t="str">
        <f t="shared" si="6"/>
        <v>Media / Moderada</v>
      </c>
      <c r="I14" s="119">
        <f t="shared" si="0"/>
        <v>60</v>
      </c>
      <c r="J14" s="120" t="s">
        <v>19</v>
      </c>
      <c r="K14" s="119">
        <f t="shared" si="2"/>
        <v>60</v>
      </c>
      <c r="L14" s="120" t="str">
        <f t="shared" si="7"/>
        <v>Zona Moderada</v>
      </c>
      <c r="M14" s="138" t="s">
        <v>1118</v>
      </c>
      <c r="N14" s="119" t="s">
        <v>1015</v>
      </c>
      <c r="O14" s="119" t="s">
        <v>1068</v>
      </c>
      <c r="P14" s="119" t="s">
        <v>1069</v>
      </c>
      <c r="Q14" s="119" t="s">
        <v>1119</v>
      </c>
      <c r="R14" s="121">
        <f t="shared" si="1"/>
        <v>0.5</v>
      </c>
      <c r="S14" s="119" t="s">
        <v>1015</v>
      </c>
      <c r="T14" s="119" t="s">
        <v>1078</v>
      </c>
      <c r="U14" s="119" t="s">
        <v>1072</v>
      </c>
      <c r="V14" s="122">
        <f t="shared" si="4"/>
        <v>30</v>
      </c>
      <c r="W14" s="119" t="s">
        <v>1073</v>
      </c>
      <c r="X14" s="122">
        <f t="shared" si="5"/>
        <v>30</v>
      </c>
      <c r="Y14" s="122" t="str">
        <f t="shared" si="3"/>
        <v>No Afecta
Impacto</v>
      </c>
      <c r="Z14" s="120" t="s">
        <v>19</v>
      </c>
      <c r="AA14" s="120" t="str">
        <f t="shared" si="8"/>
        <v>Zona Moderada</v>
      </c>
      <c r="AB14" s="119" t="s">
        <v>1074</v>
      </c>
      <c r="AC14" s="125" t="s">
        <v>1264</v>
      </c>
      <c r="AD14" s="119" t="s">
        <v>1265</v>
      </c>
      <c r="AE14" s="109">
        <v>44926</v>
      </c>
      <c r="AF14" s="119" t="s">
        <v>549</v>
      </c>
      <c r="AG14" s="142" t="s">
        <v>1232</v>
      </c>
    </row>
    <row r="15" spans="1:33" ht="116.25" customHeight="1" x14ac:dyDescent="0.25">
      <c r="A15" s="186" t="s">
        <v>1120</v>
      </c>
      <c r="B15" s="187"/>
      <c r="C15" s="183" t="s">
        <v>1121</v>
      </c>
      <c r="D15" s="184"/>
      <c r="E15" s="185"/>
      <c r="F15" s="118" t="s">
        <v>1066</v>
      </c>
      <c r="G15" s="118" t="s">
        <v>1122</v>
      </c>
      <c r="H15" s="119" t="str">
        <f t="shared" si="6"/>
        <v>Alta</v>
      </c>
      <c r="I15" s="119" t="str">
        <f t="shared" si="0"/>
        <v>80</v>
      </c>
      <c r="J15" s="120" t="s">
        <v>19</v>
      </c>
      <c r="K15" s="119">
        <f t="shared" si="2"/>
        <v>60</v>
      </c>
      <c r="L15" s="120" t="str">
        <f t="shared" si="7"/>
        <v>Zona Alta</v>
      </c>
      <c r="M15" s="138" t="s">
        <v>1123</v>
      </c>
      <c r="N15" s="119" t="s">
        <v>1015</v>
      </c>
      <c r="O15" s="119" t="s">
        <v>1068</v>
      </c>
      <c r="P15" s="119" t="s">
        <v>1069</v>
      </c>
      <c r="Q15" s="119" t="s">
        <v>1070</v>
      </c>
      <c r="R15" s="121">
        <f t="shared" si="1"/>
        <v>0.4</v>
      </c>
      <c r="S15" s="119" t="s">
        <v>1015</v>
      </c>
      <c r="T15" s="119" t="s">
        <v>1071</v>
      </c>
      <c r="U15" s="119" t="s">
        <v>1072</v>
      </c>
      <c r="V15" s="122">
        <f t="shared" si="4"/>
        <v>48</v>
      </c>
      <c r="W15" s="119" t="s">
        <v>1088</v>
      </c>
      <c r="X15" s="122">
        <f t="shared" si="5"/>
        <v>48</v>
      </c>
      <c r="Y15" s="122" t="str">
        <f t="shared" si="3"/>
        <v>No Afecta
Impacto</v>
      </c>
      <c r="Z15" s="120" t="s">
        <v>19</v>
      </c>
      <c r="AA15" s="120" t="str">
        <f t="shared" si="8"/>
        <v>Zona Moderada</v>
      </c>
      <c r="AB15" s="119" t="s">
        <v>1074</v>
      </c>
      <c r="AC15" s="125" t="s">
        <v>1266</v>
      </c>
      <c r="AD15" s="119" t="s">
        <v>1124</v>
      </c>
      <c r="AE15" s="109">
        <v>44926</v>
      </c>
      <c r="AF15" s="119" t="s">
        <v>549</v>
      </c>
      <c r="AG15" s="141" t="s">
        <v>1270</v>
      </c>
    </row>
    <row r="16" spans="1:33" ht="116.25" customHeight="1" x14ac:dyDescent="0.25">
      <c r="A16" s="186" t="s">
        <v>1064</v>
      </c>
      <c r="B16" s="187"/>
      <c r="C16" s="183" t="s">
        <v>1125</v>
      </c>
      <c r="D16" s="184"/>
      <c r="E16" s="185"/>
      <c r="F16" s="118" t="s">
        <v>1083</v>
      </c>
      <c r="G16" s="118" t="s">
        <v>1067</v>
      </c>
      <c r="H16" s="119" t="str">
        <f t="shared" si="6"/>
        <v>Media / Moderada</v>
      </c>
      <c r="I16" s="119">
        <f t="shared" si="0"/>
        <v>60</v>
      </c>
      <c r="J16" s="120" t="s">
        <v>19</v>
      </c>
      <c r="K16" s="119">
        <f t="shared" si="2"/>
        <v>60</v>
      </c>
      <c r="L16" s="120" t="str">
        <f t="shared" si="7"/>
        <v>Zona Moderada</v>
      </c>
      <c r="M16" s="138" t="s">
        <v>1256</v>
      </c>
      <c r="N16" s="119" t="s">
        <v>1015</v>
      </c>
      <c r="O16" s="119" t="s">
        <v>1068</v>
      </c>
      <c r="P16" s="119" t="s">
        <v>1069</v>
      </c>
      <c r="Q16" s="119" t="s">
        <v>1119</v>
      </c>
      <c r="R16" s="121">
        <f t="shared" si="1"/>
        <v>0.5</v>
      </c>
      <c r="S16" s="119" t="s">
        <v>1015</v>
      </c>
      <c r="T16" s="119" t="s">
        <v>1078</v>
      </c>
      <c r="U16" s="119" t="s">
        <v>1072</v>
      </c>
      <c r="V16" s="122">
        <f t="shared" si="4"/>
        <v>30</v>
      </c>
      <c r="W16" s="119" t="s">
        <v>1073</v>
      </c>
      <c r="X16" s="122">
        <f t="shared" si="5"/>
        <v>30</v>
      </c>
      <c r="Y16" s="122" t="str">
        <f t="shared" si="3"/>
        <v>No Afecta
Impacto</v>
      </c>
      <c r="Z16" s="120" t="s">
        <v>19</v>
      </c>
      <c r="AA16" s="120" t="str">
        <f t="shared" si="8"/>
        <v>Zona Moderada</v>
      </c>
      <c r="AB16" s="119" t="s">
        <v>1074</v>
      </c>
      <c r="AC16" s="125" t="s">
        <v>1267</v>
      </c>
      <c r="AD16" s="119" t="s">
        <v>1268</v>
      </c>
      <c r="AE16" s="109">
        <v>44926</v>
      </c>
      <c r="AF16" s="119" t="s">
        <v>549</v>
      </c>
      <c r="AG16" s="141" t="s">
        <v>1270</v>
      </c>
    </row>
    <row r="17" spans="1:34" ht="89.25" customHeight="1" x14ac:dyDescent="0.25">
      <c r="A17" s="186" t="s">
        <v>1126</v>
      </c>
      <c r="B17" s="187"/>
      <c r="C17" s="183" t="s">
        <v>1127</v>
      </c>
      <c r="D17" s="184"/>
      <c r="E17" s="185"/>
      <c r="F17" s="118" t="s">
        <v>1083</v>
      </c>
      <c r="G17" s="118" t="s">
        <v>1128</v>
      </c>
      <c r="H17" s="119" t="str">
        <f t="shared" si="6"/>
        <v>Muy Baja</v>
      </c>
      <c r="I17" s="119">
        <f t="shared" si="0"/>
        <v>20</v>
      </c>
      <c r="J17" s="120" t="s">
        <v>19</v>
      </c>
      <c r="K17" s="119">
        <f t="shared" si="2"/>
        <v>60</v>
      </c>
      <c r="L17" s="120" t="str">
        <f t="shared" si="7"/>
        <v>Zona Moderada</v>
      </c>
      <c r="M17" s="138" t="s">
        <v>1129</v>
      </c>
      <c r="N17" s="119" t="s">
        <v>1015</v>
      </c>
      <c r="O17" s="119" t="s">
        <v>1068</v>
      </c>
      <c r="P17" s="119" t="s">
        <v>1069</v>
      </c>
      <c r="Q17" s="119" t="s">
        <v>1070</v>
      </c>
      <c r="R17" s="121">
        <f t="shared" si="1"/>
        <v>0.4</v>
      </c>
      <c r="S17" s="119" t="s">
        <v>1015</v>
      </c>
      <c r="T17" s="119" t="s">
        <v>1078</v>
      </c>
      <c r="U17" s="119" t="s">
        <v>1072</v>
      </c>
      <c r="V17" s="122">
        <f>IF(OR(P17="Preventivo
25%",P17="Detectivo
15%"),(I17-(I17*R17)),"No Afecta Probabilidad")</f>
        <v>12</v>
      </c>
      <c r="W17" s="119" t="s">
        <v>1088</v>
      </c>
      <c r="X17" s="122">
        <f t="shared" si="5"/>
        <v>12</v>
      </c>
      <c r="Y17" s="122" t="str">
        <f t="shared" si="3"/>
        <v>No Afecta
Impacto</v>
      </c>
      <c r="Z17" s="120" t="s">
        <v>19</v>
      </c>
      <c r="AA17" s="120" t="str">
        <f t="shared" si="8"/>
        <v>Zona Moderada</v>
      </c>
      <c r="AB17" s="119" t="s">
        <v>1074</v>
      </c>
      <c r="AC17" s="125" t="s">
        <v>1130</v>
      </c>
      <c r="AD17" s="119" t="s">
        <v>1131</v>
      </c>
      <c r="AE17" s="109">
        <v>44926</v>
      </c>
      <c r="AF17" s="119" t="s">
        <v>549</v>
      </c>
      <c r="AG17" s="141" t="s">
        <v>1235</v>
      </c>
    </row>
    <row r="18" spans="1:34" ht="293.25" x14ac:dyDescent="0.25">
      <c r="A18" s="186" t="s">
        <v>1132</v>
      </c>
      <c r="B18" s="187"/>
      <c r="C18" s="183" t="s">
        <v>1127</v>
      </c>
      <c r="D18" s="184"/>
      <c r="E18" s="185"/>
      <c r="F18" s="118" t="s">
        <v>1083</v>
      </c>
      <c r="G18" s="118" t="s">
        <v>1128</v>
      </c>
      <c r="H18" s="119" t="str">
        <f t="shared" si="6"/>
        <v>Muy Baja</v>
      </c>
      <c r="I18" s="119">
        <f t="shared" si="0"/>
        <v>20</v>
      </c>
      <c r="J18" s="120" t="s">
        <v>19</v>
      </c>
      <c r="K18" s="119">
        <f t="shared" si="2"/>
        <v>60</v>
      </c>
      <c r="L18" s="120" t="str">
        <f t="shared" si="7"/>
        <v>Zona Moderada</v>
      </c>
      <c r="M18" s="138" t="s">
        <v>1129</v>
      </c>
      <c r="N18" s="119" t="s">
        <v>1015</v>
      </c>
      <c r="O18" s="119" t="s">
        <v>1068</v>
      </c>
      <c r="P18" s="119" t="s">
        <v>1069</v>
      </c>
      <c r="Q18" s="119" t="s">
        <v>1070</v>
      </c>
      <c r="R18" s="121">
        <f t="shared" si="1"/>
        <v>0.4</v>
      </c>
      <c r="S18" s="119" t="s">
        <v>1015</v>
      </c>
      <c r="T18" s="119" t="s">
        <v>1078</v>
      </c>
      <c r="U18" s="119" t="s">
        <v>1072</v>
      </c>
      <c r="V18" s="122">
        <f t="shared" si="4"/>
        <v>12</v>
      </c>
      <c r="W18" s="119" t="s">
        <v>1088</v>
      </c>
      <c r="X18" s="122">
        <f t="shared" si="5"/>
        <v>12</v>
      </c>
      <c r="Y18" s="122" t="str">
        <f t="shared" si="3"/>
        <v>No Afecta
Impacto</v>
      </c>
      <c r="Z18" s="120" t="s">
        <v>19</v>
      </c>
      <c r="AA18" s="120" t="str">
        <f t="shared" si="8"/>
        <v>Zona Moderada</v>
      </c>
      <c r="AB18" s="119" t="s">
        <v>1074</v>
      </c>
      <c r="AC18" s="125" t="s">
        <v>1130</v>
      </c>
      <c r="AD18" s="119" t="s">
        <v>1131</v>
      </c>
      <c r="AE18" s="109">
        <v>44926</v>
      </c>
      <c r="AF18" s="119" t="s">
        <v>549</v>
      </c>
      <c r="AG18" s="143" t="s">
        <v>1271</v>
      </c>
    </row>
    <row r="19" spans="1:34" ht="127.5" customHeight="1" x14ac:dyDescent="0.25">
      <c r="A19" s="186" t="s">
        <v>1106</v>
      </c>
      <c r="B19" s="187"/>
      <c r="C19" s="183" t="s">
        <v>1133</v>
      </c>
      <c r="D19" s="184"/>
      <c r="E19" s="185"/>
      <c r="F19" s="118" t="s">
        <v>1066</v>
      </c>
      <c r="G19" s="118" t="s">
        <v>1067</v>
      </c>
      <c r="H19" s="119" t="str">
        <f t="shared" si="6"/>
        <v>Media / Moderada</v>
      </c>
      <c r="I19" s="119">
        <f t="shared" si="0"/>
        <v>60</v>
      </c>
      <c r="J19" s="120" t="s">
        <v>19</v>
      </c>
      <c r="K19" s="119">
        <f t="shared" si="2"/>
        <v>60</v>
      </c>
      <c r="L19" s="120" t="str">
        <f t="shared" si="7"/>
        <v>Zona Moderada</v>
      </c>
      <c r="M19" s="138" t="s">
        <v>1134</v>
      </c>
      <c r="N19" s="119" t="s">
        <v>1015</v>
      </c>
      <c r="O19" s="119" t="s">
        <v>1068</v>
      </c>
      <c r="P19" s="119" t="s">
        <v>1069</v>
      </c>
      <c r="Q19" s="119" t="s">
        <v>1070</v>
      </c>
      <c r="R19" s="121">
        <f t="shared" si="1"/>
        <v>0.4</v>
      </c>
      <c r="S19" s="119" t="s">
        <v>1015</v>
      </c>
      <c r="T19" s="119" t="s">
        <v>1078</v>
      </c>
      <c r="U19" s="119" t="s">
        <v>1072</v>
      </c>
      <c r="V19" s="122">
        <f t="shared" si="4"/>
        <v>36</v>
      </c>
      <c r="W19" s="119" t="s">
        <v>1073</v>
      </c>
      <c r="X19" s="122">
        <f t="shared" si="5"/>
        <v>36</v>
      </c>
      <c r="Y19" s="122" t="str">
        <f t="shared" si="3"/>
        <v>No Afecta
Impacto</v>
      </c>
      <c r="Z19" s="120" t="s">
        <v>1135</v>
      </c>
      <c r="AA19" s="120" t="str">
        <f t="shared" si="8"/>
        <v>Zona Moderada</v>
      </c>
      <c r="AB19" s="119" t="s">
        <v>1074</v>
      </c>
      <c r="AC19" s="125" t="s">
        <v>1136</v>
      </c>
      <c r="AD19" s="119" t="s">
        <v>1137</v>
      </c>
      <c r="AE19" s="109">
        <v>44926</v>
      </c>
      <c r="AF19" s="119" t="s">
        <v>1138</v>
      </c>
      <c r="AG19" s="141" t="s">
        <v>1236</v>
      </c>
    </row>
    <row r="20" spans="1:34" ht="76.5" customHeight="1" x14ac:dyDescent="0.25">
      <c r="A20" s="186" t="s">
        <v>1139</v>
      </c>
      <c r="B20" s="187"/>
      <c r="C20" s="183" t="s">
        <v>24</v>
      </c>
      <c r="D20" s="184"/>
      <c r="E20" s="185"/>
      <c r="F20" s="118" t="s">
        <v>1066</v>
      </c>
      <c r="G20" s="118" t="s">
        <v>1067</v>
      </c>
      <c r="H20" s="119" t="str">
        <f t="shared" si="6"/>
        <v>Media / Moderada</v>
      </c>
      <c r="I20" s="119">
        <f t="shared" si="0"/>
        <v>60</v>
      </c>
      <c r="J20" s="120" t="s">
        <v>19</v>
      </c>
      <c r="K20" s="119">
        <f t="shared" si="2"/>
        <v>60</v>
      </c>
      <c r="L20" s="120" t="str">
        <f t="shared" si="7"/>
        <v>Zona Moderada</v>
      </c>
      <c r="M20" s="138" t="s">
        <v>1257</v>
      </c>
      <c r="N20" s="119" t="s">
        <v>1015</v>
      </c>
      <c r="O20" s="119" t="s">
        <v>1068</v>
      </c>
      <c r="P20" s="119" t="s">
        <v>1069</v>
      </c>
      <c r="Q20" s="119" t="s">
        <v>1070</v>
      </c>
      <c r="R20" s="121">
        <f t="shared" si="1"/>
        <v>0.4</v>
      </c>
      <c r="S20" s="119" t="s">
        <v>1096</v>
      </c>
      <c r="T20" s="119" t="s">
        <v>1078</v>
      </c>
      <c r="U20" s="119" t="s">
        <v>1072</v>
      </c>
      <c r="V20" s="122">
        <f t="shared" si="4"/>
        <v>36</v>
      </c>
      <c r="W20" s="119" t="s">
        <v>1073</v>
      </c>
      <c r="X20" s="122">
        <f>+V20</f>
        <v>36</v>
      </c>
      <c r="Y20" s="122" t="str">
        <f t="shared" si="3"/>
        <v>No Afecta
Impacto</v>
      </c>
      <c r="Z20" s="120" t="s">
        <v>19</v>
      </c>
      <c r="AA20" s="120" t="str">
        <f t="shared" si="8"/>
        <v>Zona Moderada</v>
      </c>
      <c r="AB20" s="119" t="s">
        <v>1074</v>
      </c>
      <c r="AC20" s="125" t="s">
        <v>1141</v>
      </c>
      <c r="AD20" s="119" t="s">
        <v>1142</v>
      </c>
      <c r="AE20" s="109">
        <v>44926</v>
      </c>
      <c r="AF20" s="119" t="s">
        <v>73</v>
      </c>
      <c r="AG20" s="141" t="s">
        <v>1237</v>
      </c>
    </row>
    <row r="21" spans="1:34" ht="38.25" customHeight="1" x14ac:dyDescent="0.25">
      <c r="A21" s="186" t="s">
        <v>1143</v>
      </c>
      <c r="B21" s="187"/>
      <c r="C21" s="183" t="s">
        <v>1144</v>
      </c>
      <c r="D21" s="184"/>
      <c r="E21" s="185"/>
      <c r="F21" s="118" t="s">
        <v>1066</v>
      </c>
      <c r="G21" s="118" t="s">
        <v>1122</v>
      </c>
      <c r="H21" s="119" t="str">
        <f t="shared" si="6"/>
        <v>Alta</v>
      </c>
      <c r="I21" s="119" t="str">
        <f t="shared" si="0"/>
        <v>80</v>
      </c>
      <c r="J21" s="120" t="s">
        <v>35</v>
      </c>
      <c r="K21" s="119">
        <f t="shared" si="2"/>
        <v>100</v>
      </c>
      <c r="L21" s="120" t="str">
        <f t="shared" si="7"/>
        <v>Zona Extrema</v>
      </c>
      <c r="M21" s="138" t="s">
        <v>1258</v>
      </c>
      <c r="N21" s="119" t="s">
        <v>1015</v>
      </c>
      <c r="O21" s="119" t="s">
        <v>1068</v>
      </c>
      <c r="P21" s="119" t="s">
        <v>1069</v>
      </c>
      <c r="Q21" s="119" t="s">
        <v>1119</v>
      </c>
      <c r="R21" s="121">
        <f t="shared" si="1"/>
        <v>0.5</v>
      </c>
      <c r="S21" s="119" t="s">
        <v>1015</v>
      </c>
      <c r="T21" s="119" t="s">
        <v>1078</v>
      </c>
      <c r="U21" s="119" t="s">
        <v>1072</v>
      </c>
      <c r="V21" s="122">
        <f t="shared" si="4"/>
        <v>40</v>
      </c>
      <c r="W21" s="119" t="s">
        <v>1073</v>
      </c>
      <c r="X21" s="122">
        <f>+V21</f>
        <v>40</v>
      </c>
      <c r="Y21" s="122" t="str">
        <f t="shared" si="3"/>
        <v>No Afecta
Impacto</v>
      </c>
      <c r="Z21" s="120" t="s">
        <v>35</v>
      </c>
      <c r="AA21" s="120" t="str">
        <f t="shared" si="8"/>
        <v>Zona Extrema</v>
      </c>
      <c r="AB21" s="119" t="s">
        <v>1074</v>
      </c>
      <c r="AC21" s="125" t="s">
        <v>1146</v>
      </c>
      <c r="AD21" s="119" t="s">
        <v>1142</v>
      </c>
      <c r="AE21" s="109">
        <v>44926</v>
      </c>
      <c r="AF21" s="119" t="s">
        <v>350</v>
      </c>
      <c r="AG21" s="144" t="s">
        <v>1238</v>
      </c>
    </row>
    <row r="22" spans="1:34" ht="38.25" customHeight="1" x14ac:dyDescent="0.25">
      <c r="A22" s="186" t="s">
        <v>1154</v>
      </c>
      <c r="B22" s="187"/>
      <c r="C22" s="183" t="s">
        <v>1155</v>
      </c>
      <c r="D22" s="184"/>
      <c r="E22" s="185"/>
      <c r="F22" s="118" t="s">
        <v>1066</v>
      </c>
      <c r="G22" s="118" t="s">
        <v>1067</v>
      </c>
      <c r="H22" s="119" t="str">
        <f t="shared" si="6"/>
        <v>Media / Moderada</v>
      </c>
      <c r="I22" s="119">
        <f t="shared" si="0"/>
        <v>60</v>
      </c>
      <c r="J22" s="120" t="s">
        <v>12</v>
      </c>
      <c r="K22" s="119" t="str">
        <f t="shared" si="2"/>
        <v>80</v>
      </c>
      <c r="L22" s="120" t="str">
        <f t="shared" si="7"/>
        <v>Zona Alta</v>
      </c>
      <c r="M22" s="138" t="s">
        <v>1259</v>
      </c>
      <c r="N22" s="119" t="s">
        <v>1015</v>
      </c>
      <c r="O22" s="119" t="s">
        <v>1068</v>
      </c>
      <c r="P22" s="119" t="s">
        <v>1069</v>
      </c>
      <c r="Q22" s="119" t="s">
        <v>1070</v>
      </c>
      <c r="R22" s="121">
        <f t="shared" si="1"/>
        <v>0.4</v>
      </c>
      <c r="S22" s="119" t="s">
        <v>1015</v>
      </c>
      <c r="T22" s="119" t="s">
        <v>1078</v>
      </c>
      <c r="U22" s="119" t="s">
        <v>1072</v>
      </c>
      <c r="V22" s="122">
        <f t="shared" si="4"/>
        <v>36</v>
      </c>
      <c r="W22" s="119" t="s">
        <v>1073</v>
      </c>
      <c r="X22" s="122">
        <f>+V22</f>
        <v>36</v>
      </c>
      <c r="Y22" s="122" t="str">
        <f t="shared" si="3"/>
        <v>No Afecta
Impacto</v>
      </c>
      <c r="Z22" s="120" t="s">
        <v>12</v>
      </c>
      <c r="AA22" s="120" t="str">
        <f t="shared" si="8"/>
        <v>Zona Alta</v>
      </c>
      <c r="AB22" s="119" t="s">
        <v>1074</v>
      </c>
      <c r="AC22" s="125"/>
      <c r="AD22" s="119"/>
      <c r="AE22" s="109"/>
      <c r="AF22" s="119"/>
      <c r="AG22" s="144" t="s">
        <v>1249</v>
      </c>
    </row>
    <row r="23" spans="1:34" ht="89.25" x14ac:dyDescent="0.25">
      <c r="A23" s="181" t="s">
        <v>1139</v>
      </c>
      <c r="B23" s="182"/>
      <c r="C23" s="183" t="s">
        <v>24</v>
      </c>
      <c r="D23" s="184"/>
      <c r="E23" s="185"/>
      <c r="F23" s="118" t="s">
        <v>1066</v>
      </c>
      <c r="G23" s="118" t="s">
        <v>1067</v>
      </c>
      <c r="H23" s="119" t="str">
        <f t="shared" si="6"/>
        <v>Media / Moderada</v>
      </c>
      <c r="I23" s="119">
        <f t="shared" si="0"/>
        <v>60</v>
      </c>
      <c r="J23" s="120" t="s">
        <v>19</v>
      </c>
      <c r="K23" s="119">
        <f t="shared" si="2"/>
        <v>60</v>
      </c>
      <c r="L23" s="120" t="str">
        <f t="shared" si="7"/>
        <v>Zona Moderada</v>
      </c>
      <c r="M23" s="138" t="s">
        <v>1140</v>
      </c>
      <c r="N23" s="119" t="s">
        <v>1015</v>
      </c>
      <c r="O23" s="119" t="s">
        <v>1068</v>
      </c>
      <c r="P23" s="119" t="s">
        <v>1069</v>
      </c>
      <c r="Q23" s="119" t="s">
        <v>1070</v>
      </c>
      <c r="R23" s="121">
        <f t="shared" si="1"/>
        <v>0.4</v>
      </c>
      <c r="S23" s="119" t="s">
        <v>1096</v>
      </c>
      <c r="T23" s="119" t="s">
        <v>1078</v>
      </c>
      <c r="U23" s="119" t="s">
        <v>1072</v>
      </c>
      <c r="V23" s="122">
        <f t="shared" si="4"/>
        <v>36</v>
      </c>
      <c r="W23" s="119" t="s">
        <v>1073</v>
      </c>
      <c r="X23" s="122">
        <f>+V23</f>
        <v>36</v>
      </c>
      <c r="Y23" s="122" t="str">
        <f t="shared" si="3"/>
        <v>No Afecta
Impacto</v>
      </c>
      <c r="Z23" s="120" t="s">
        <v>19</v>
      </c>
      <c r="AA23" s="120" t="str">
        <f t="shared" si="8"/>
        <v>Zona Moderada</v>
      </c>
      <c r="AB23" s="119" t="s">
        <v>1074</v>
      </c>
      <c r="AC23" s="125" t="s">
        <v>1141</v>
      </c>
      <c r="AD23" s="119" t="s">
        <v>1142</v>
      </c>
      <c r="AE23" s="136">
        <v>44561</v>
      </c>
      <c r="AF23" s="119" t="s">
        <v>73</v>
      </c>
      <c r="AG23" s="144" t="s">
        <v>1233</v>
      </c>
    </row>
    <row r="24" spans="1:34" ht="76.5" x14ac:dyDescent="0.25">
      <c r="A24" s="181" t="s">
        <v>1143</v>
      </c>
      <c r="B24" s="182"/>
      <c r="C24" s="183" t="s">
        <v>1144</v>
      </c>
      <c r="D24" s="184"/>
      <c r="E24" s="185"/>
      <c r="F24" s="118" t="s">
        <v>1066</v>
      </c>
      <c r="G24" s="118" t="s">
        <v>1122</v>
      </c>
      <c r="H24" s="119" t="str">
        <f t="shared" si="6"/>
        <v>Alta</v>
      </c>
      <c r="I24" s="119" t="str">
        <f t="shared" si="0"/>
        <v>80</v>
      </c>
      <c r="J24" s="120" t="s">
        <v>35</v>
      </c>
      <c r="K24" s="119">
        <f t="shared" si="2"/>
        <v>100</v>
      </c>
      <c r="L24" s="120" t="str">
        <f t="shared" si="7"/>
        <v>Zona Extrema</v>
      </c>
      <c r="M24" s="138" t="s">
        <v>1145</v>
      </c>
      <c r="N24" s="119" t="s">
        <v>1015</v>
      </c>
      <c r="O24" s="119" t="s">
        <v>1068</v>
      </c>
      <c r="P24" s="119" t="s">
        <v>1069</v>
      </c>
      <c r="Q24" s="119" t="s">
        <v>1119</v>
      </c>
      <c r="R24" s="121">
        <f t="shared" si="1"/>
        <v>0.5</v>
      </c>
      <c r="S24" s="119" t="s">
        <v>1015</v>
      </c>
      <c r="T24" s="119" t="s">
        <v>1078</v>
      </c>
      <c r="U24" s="119" t="s">
        <v>1072</v>
      </c>
      <c r="V24" s="122">
        <f t="shared" si="4"/>
        <v>40</v>
      </c>
      <c r="W24" s="119" t="s">
        <v>1073</v>
      </c>
      <c r="X24" s="122">
        <f>+V24</f>
        <v>40</v>
      </c>
      <c r="Y24" s="122" t="str">
        <f t="shared" si="3"/>
        <v>No Afecta
Impacto</v>
      </c>
      <c r="Z24" s="120" t="s">
        <v>35</v>
      </c>
      <c r="AA24" s="120" t="str">
        <f t="shared" si="8"/>
        <v>Zona Extrema</v>
      </c>
      <c r="AB24" s="119" t="s">
        <v>1074</v>
      </c>
      <c r="AC24" s="125" t="s">
        <v>1146</v>
      </c>
      <c r="AD24" s="119" t="s">
        <v>1142</v>
      </c>
      <c r="AE24" s="136">
        <v>44561</v>
      </c>
      <c r="AF24" s="119" t="s">
        <v>350</v>
      </c>
      <c r="AG24" s="144" t="s">
        <v>1234</v>
      </c>
    </row>
    <row r="25" spans="1:34" ht="89.25" x14ac:dyDescent="0.25">
      <c r="A25" s="181" t="s">
        <v>1147</v>
      </c>
      <c r="B25" s="182"/>
      <c r="C25" s="183" t="s">
        <v>1148</v>
      </c>
      <c r="D25" s="184"/>
      <c r="E25" s="185"/>
      <c r="F25" s="118" t="s">
        <v>1066</v>
      </c>
      <c r="G25" s="118" t="s">
        <v>1099</v>
      </c>
      <c r="H25" s="119" t="str">
        <f t="shared" si="6"/>
        <v>Baja</v>
      </c>
      <c r="I25" s="119">
        <f t="shared" si="0"/>
        <v>40</v>
      </c>
      <c r="J25" s="120" t="s">
        <v>12</v>
      </c>
      <c r="K25" s="119" t="str">
        <f t="shared" si="2"/>
        <v>80</v>
      </c>
      <c r="L25" s="120" t="str">
        <f t="shared" si="7"/>
        <v>Zona Alta</v>
      </c>
      <c r="M25" s="138" t="s">
        <v>1149</v>
      </c>
      <c r="N25" s="119" t="s">
        <v>1015</v>
      </c>
      <c r="O25" s="119" t="s">
        <v>1068</v>
      </c>
      <c r="P25" s="119" t="s">
        <v>1069</v>
      </c>
      <c r="Q25" s="119" t="s">
        <v>1070</v>
      </c>
      <c r="R25" s="121">
        <f t="shared" si="1"/>
        <v>0.4</v>
      </c>
      <c r="S25" s="119" t="s">
        <v>1015</v>
      </c>
      <c r="T25" s="119" t="s">
        <v>1078</v>
      </c>
      <c r="U25" s="119" t="s">
        <v>1072</v>
      </c>
      <c r="V25" s="122">
        <f t="shared" si="4"/>
        <v>24</v>
      </c>
      <c r="W25" s="119" t="s">
        <v>1073</v>
      </c>
      <c r="X25" s="122">
        <f t="shared" ref="X25:X26" si="9">+V25</f>
        <v>24</v>
      </c>
      <c r="Y25" s="122" t="str">
        <f t="shared" si="3"/>
        <v>No Afecta
Impacto</v>
      </c>
      <c r="Z25" s="120" t="s">
        <v>12</v>
      </c>
      <c r="AA25" s="120" t="str">
        <f t="shared" si="8"/>
        <v>Zona Alta</v>
      </c>
      <c r="AB25" s="119" t="s">
        <v>1074</v>
      </c>
      <c r="AC25" s="125" t="s">
        <v>1150</v>
      </c>
      <c r="AD25" s="119" t="s">
        <v>1151</v>
      </c>
      <c r="AE25" s="136">
        <v>44561</v>
      </c>
      <c r="AF25" s="119" t="s">
        <v>77</v>
      </c>
      <c r="AG25" s="141" t="s">
        <v>1250</v>
      </c>
      <c r="AH25" s="135"/>
    </row>
    <row r="26" spans="1:34" ht="102" x14ac:dyDescent="0.25">
      <c r="A26" s="181" t="s">
        <v>1152</v>
      </c>
      <c r="B26" s="182"/>
      <c r="C26" s="183" t="s">
        <v>1153</v>
      </c>
      <c r="D26" s="184"/>
      <c r="E26" s="185"/>
      <c r="F26" s="118" t="s">
        <v>1066</v>
      </c>
      <c r="G26" s="118" t="s">
        <v>1099</v>
      </c>
      <c r="H26" s="119" t="str">
        <f t="shared" si="6"/>
        <v>Baja</v>
      </c>
      <c r="I26" s="119">
        <f t="shared" si="0"/>
        <v>40</v>
      </c>
      <c r="J26" s="120" t="s">
        <v>12</v>
      </c>
      <c r="K26" s="119" t="str">
        <f t="shared" si="2"/>
        <v>80</v>
      </c>
      <c r="L26" s="120" t="str">
        <f t="shared" si="7"/>
        <v>Zona Alta</v>
      </c>
      <c r="M26" s="138" t="s">
        <v>1149</v>
      </c>
      <c r="N26" s="119" t="s">
        <v>1015</v>
      </c>
      <c r="O26" s="119" t="s">
        <v>1068</v>
      </c>
      <c r="P26" s="119" t="s">
        <v>1069</v>
      </c>
      <c r="Q26" s="119" t="s">
        <v>1070</v>
      </c>
      <c r="R26" s="121">
        <f t="shared" si="1"/>
        <v>0.4</v>
      </c>
      <c r="S26" s="119" t="s">
        <v>1015</v>
      </c>
      <c r="T26" s="119" t="s">
        <v>1078</v>
      </c>
      <c r="U26" s="119" t="s">
        <v>1072</v>
      </c>
      <c r="V26" s="122">
        <f t="shared" si="4"/>
        <v>24</v>
      </c>
      <c r="W26" s="119" t="s">
        <v>1073</v>
      </c>
      <c r="X26" s="122">
        <f t="shared" si="9"/>
        <v>24</v>
      </c>
      <c r="Y26" s="122" t="str">
        <f t="shared" si="3"/>
        <v>No Afecta
Impacto</v>
      </c>
      <c r="Z26" s="120" t="s">
        <v>12</v>
      </c>
      <c r="AA26" s="120" t="str">
        <f t="shared" si="8"/>
        <v>Zona Alta</v>
      </c>
      <c r="AB26" s="119" t="s">
        <v>1074</v>
      </c>
      <c r="AC26" s="125" t="s">
        <v>1150</v>
      </c>
      <c r="AD26" s="119" t="s">
        <v>1151</v>
      </c>
      <c r="AE26" s="136">
        <v>44561</v>
      </c>
      <c r="AF26" s="119" t="s">
        <v>77</v>
      </c>
      <c r="AG26" s="141" t="s">
        <v>1239</v>
      </c>
      <c r="AH26" s="135"/>
    </row>
    <row r="27" spans="1:34" ht="114.75" x14ac:dyDescent="0.25">
      <c r="A27" s="181" t="s">
        <v>1154</v>
      </c>
      <c r="B27" s="182"/>
      <c r="C27" s="183" t="s">
        <v>1155</v>
      </c>
      <c r="D27" s="184"/>
      <c r="E27" s="185"/>
      <c r="F27" s="118" t="s">
        <v>1066</v>
      </c>
      <c r="G27" s="118" t="s">
        <v>1067</v>
      </c>
      <c r="H27" s="119" t="str">
        <f t="shared" si="6"/>
        <v>Media / Moderada</v>
      </c>
      <c r="I27" s="119">
        <f t="shared" si="0"/>
        <v>60</v>
      </c>
      <c r="J27" s="120" t="s">
        <v>12</v>
      </c>
      <c r="K27" s="119" t="str">
        <f t="shared" si="2"/>
        <v>80</v>
      </c>
      <c r="L27" s="120" t="str">
        <f t="shared" si="7"/>
        <v>Zona Alta</v>
      </c>
      <c r="M27" s="138" t="s">
        <v>1227</v>
      </c>
      <c r="N27" s="119" t="s">
        <v>1015</v>
      </c>
      <c r="O27" s="119" t="s">
        <v>1068</v>
      </c>
      <c r="P27" s="119" t="s">
        <v>1069</v>
      </c>
      <c r="Q27" s="119" t="s">
        <v>1070</v>
      </c>
      <c r="R27" s="121">
        <f t="shared" si="1"/>
        <v>0.4</v>
      </c>
      <c r="S27" s="119" t="s">
        <v>1015</v>
      </c>
      <c r="T27" s="119" t="s">
        <v>1078</v>
      </c>
      <c r="U27" s="119" t="s">
        <v>1072</v>
      </c>
      <c r="V27" s="122">
        <f t="shared" si="4"/>
        <v>36</v>
      </c>
      <c r="W27" s="119" t="s">
        <v>1073</v>
      </c>
      <c r="X27" s="122">
        <f>+V27</f>
        <v>36</v>
      </c>
      <c r="Y27" s="122" t="str">
        <f t="shared" si="3"/>
        <v>No Afecta
Impacto</v>
      </c>
      <c r="Z27" s="120" t="s">
        <v>12</v>
      </c>
      <c r="AA27" s="120" t="str">
        <f t="shared" si="8"/>
        <v>Zona Alta</v>
      </c>
      <c r="AB27" s="119" t="s">
        <v>1074</v>
      </c>
      <c r="AC27" s="125" t="s">
        <v>1230</v>
      </c>
      <c r="AD27" s="119" t="s">
        <v>1229</v>
      </c>
      <c r="AE27" s="136">
        <v>44561</v>
      </c>
      <c r="AF27" s="119" t="s">
        <v>1228</v>
      </c>
      <c r="AG27" s="144" t="s">
        <v>1272</v>
      </c>
      <c r="AH27" s="135"/>
    </row>
    <row r="28" spans="1:34" x14ac:dyDescent="0.25">
      <c r="A28" s="126"/>
      <c r="B28" s="126"/>
    </row>
    <row r="29" spans="1:34" x14ac:dyDescent="0.25">
      <c r="A29" s="126"/>
      <c r="B29" s="126"/>
    </row>
    <row r="30" spans="1:34" x14ac:dyDescent="0.25">
      <c r="A30" s="126"/>
      <c r="B30" s="126"/>
    </row>
    <row r="31" spans="1:34" x14ac:dyDescent="0.25">
      <c r="A31" s="126"/>
      <c r="B31" s="126"/>
    </row>
    <row r="32" spans="1:34" x14ac:dyDescent="0.25">
      <c r="A32" s="126"/>
      <c r="B32" s="126"/>
    </row>
    <row r="33" spans="1:2" x14ac:dyDescent="0.25">
      <c r="A33" s="126"/>
      <c r="B33" s="126"/>
    </row>
    <row r="34" spans="1:2" x14ac:dyDescent="0.25">
      <c r="A34" s="126"/>
      <c r="B34" s="126"/>
    </row>
    <row r="35" spans="1:2" x14ac:dyDescent="0.25">
      <c r="A35" s="126"/>
      <c r="B35" s="126"/>
    </row>
    <row r="36" spans="1:2" x14ac:dyDescent="0.25">
      <c r="A36" s="126"/>
      <c r="B36" s="126"/>
    </row>
    <row r="37" spans="1:2" x14ac:dyDescent="0.25">
      <c r="A37" s="126"/>
      <c r="B37" s="126"/>
    </row>
    <row r="38" spans="1:2" x14ac:dyDescent="0.25">
      <c r="A38" s="126"/>
      <c r="B38" s="126"/>
    </row>
    <row r="39" spans="1:2" x14ac:dyDescent="0.25">
      <c r="A39" s="126"/>
      <c r="B39" s="126"/>
    </row>
    <row r="40" spans="1:2" x14ac:dyDescent="0.25">
      <c r="A40" s="126"/>
      <c r="B40" s="126"/>
    </row>
    <row r="41" spans="1:2" x14ac:dyDescent="0.25">
      <c r="A41" s="126"/>
      <c r="B41" s="126"/>
    </row>
    <row r="42" spans="1:2" x14ac:dyDescent="0.25">
      <c r="A42" s="126"/>
      <c r="B42" s="126"/>
    </row>
    <row r="43" spans="1:2" x14ac:dyDescent="0.25">
      <c r="A43" s="126"/>
      <c r="B43" s="126"/>
    </row>
    <row r="44" spans="1:2" x14ac:dyDescent="0.25">
      <c r="A44" s="126"/>
      <c r="B44" s="126"/>
    </row>
    <row r="45" spans="1:2" x14ac:dyDescent="0.25">
      <c r="A45" s="126"/>
      <c r="B45" s="126"/>
    </row>
    <row r="46" spans="1:2" x14ac:dyDescent="0.25">
      <c r="A46" s="126"/>
      <c r="B46" s="126"/>
    </row>
    <row r="47" spans="1:2" x14ac:dyDescent="0.25">
      <c r="A47" s="126"/>
      <c r="B47" s="126"/>
    </row>
    <row r="48" spans="1:2" x14ac:dyDescent="0.25">
      <c r="A48" s="126"/>
      <c r="B48" s="126"/>
    </row>
    <row r="49" spans="1:2" x14ac:dyDescent="0.25">
      <c r="A49" s="126"/>
      <c r="B49" s="126"/>
    </row>
    <row r="50" spans="1:2" x14ac:dyDescent="0.25">
      <c r="A50" s="126"/>
      <c r="B50" s="126"/>
    </row>
    <row r="51" spans="1:2" x14ac:dyDescent="0.25">
      <c r="A51" s="126"/>
      <c r="B51" s="126"/>
    </row>
    <row r="52" spans="1:2" x14ac:dyDescent="0.25">
      <c r="A52" s="126"/>
      <c r="B52" s="126"/>
    </row>
    <row r="53" spans="1:2" x14ac:dyDescent="0.25">
      <c r="A53" s="126"/>
      <c r="B53" s="126"/>
    </row>
    <row r="54" spans="1:2" x14ac:dyDescent="0.25">
      <c r="A54" s="126"/>
      <c r="B54" s="126"/>
    </row>
    <row r="55" spans="1:2" x14ac:dyDescent="0.25">
      <c r="A55" s="126"/>
      <c r="B55" s="126"/>
    </row>
    <row r="56" spans="1:2" x14ac:dyDescent="0.25">
      <c r="A56" s="126"/>
      <c r="B56" s="126"/>
    </row>
    <row r="57" spans="1:2" x14ac:dyDescent="0.25">
      <c r="A57" s="126"/>
      <c r="B57" s="126"/>
    </row>
    <row r="58" spans="1:2" x14ac:dyDescent="0.25">
      <c r="A58" s="126"/>
      <c r="B58" s="126"/>
    </row>
    <row r="59" spans="1:2" x14ac:dyDescent="0.25">
      <c r="A59" s="126"/>
      <c r="B59" s="126"/>
    </row>
    <row r="60" spans="1:2" x14ac:dyDescent="0.25">
      <c r="A60" s="126"/>
      <c r="B60" s="126"/>
    </row>
    <row r="61" spans="1:2" x14ac:dyDescent="0.25">
      <c r="A61" s="126"/>
      <c r="B61" s="126"/>
    </row>
    <row r="62" spans="1:2" x14ac:dyDescent="0.25">
      <c r="A62" s="126"/>
      <c r="B62" s="126"/>
    </row>
    <row r="63" spans="1:2" x14ac:dyDescent="0.25">
      <c r="A63" s="126"/>
      <c r="B63" s="126"/>
    </row>
    <row r="64" spans="1:2" x14ac:dyDescent="0.25">
      <c r="A64" s="126"/>
      <c r="B64" s="126"/>
    </row>
    <row r="65" spans="1:2" x14ac:dyDescent="0.25">
      <c r="A65" s="126"/>
      <c r="B65" s="126"/>
    </row>
    <row r="66" spans="1:2" x14ac:dyDescent="0.25">
      <c r="A66" s="126"/>
      <c r="B66" s="126"/>
    </row>
    <row r="67" spans="1:2" x14ac:dyDescent="0.25">
      <c r="A67" s="126"/>
      <c r="B67" s="126"/>
    </row>
    <row r="68" spans="1:2" x14ac:dyDescent="0.25">
      <c r="A68" s="126"/>
      <c r="B68" s="126"/>
    </row>
    <row r="69" spans="1:2" x14ac:dyDescent="0.25">
      <c r="A69" s="126"/>
      <c r="B69" s="126"/>
    </row>
    <row r="70" spans="1:2" x14ac:dyDescent="0.25">
      <c r="A70" s="126"/>
      <c r="B70" s="126"/>
    </row>
    <row r="71" spans="1:2" x14ac:dyDescent="0.25">
      <c r="A71" s="126"/>
      <c r="B71" s="126"/>
    </row>
    <row r="72" spans="1:2" x14ac:dyDescent="0.25">
      <c r="A72" s="126"/>
      <c r="B72" s="126"/>
    </row>
    <row r="73" spans="1:2" x14ac:dyDescent="0.25">
      <c r="A73" s="126"/>
      <c r="B73" s="126"/>
    </row>
    <row r="74" spans="1:2" x14ac:dyDescent="0.25">
      <c r="A74" s="126"/>
      <c r="B74" s="126"/>
    </row>
    <row r="75" spans="1:2" x14ac:dyDescent="0.25">
      <c r="A75" s="126"/>
      <c r="B75" s="126"/>
    </row>
    <row r="76" spans="1:2" x14ac:dyDescent="0.25">
      <c r="A76" s="126"/>
      <c r="B76" s="126"/>
    </row>
    <row r="77" spans="1:2" x14ac:dyDescent="0.25">
      <c r="A77" s="126"/>
      <c r="B77" s="126"/>
    </row>
    <row r="78" spans="1:2" x14ac:dyDescent="0.25">
      <c r="A78" s="126"/>
      <c r="B78" s="126"/>
    </row>
    <row r="79" spans="1:2" x14ac:dyDescent="0.25">
      <c r="A79" s="126"/>
      <c r="B79" s="126"/>
    </row>
    <row r="80" spans="1:2" x14ac:dyDescent="0.25">
      <c r="A80" s="126"/>
      <c r="B80" s="126"/>
    </row>
    <row r="81" spans="1:6" x14ac:dyDescent="0.25">
      <c r="A81" s="126"/>
      <c r="B81" s="126"/>
    </row>
    <row r="82" spans="1:6" x14ac:dyDescent="0.25">
      <c r="A82" s="126"/>
      <c r="B82" s="126"/>
    </row>
    <row r="83" spans="1:6" x14ac:dyDescent="0.25">
      <c r="A83" s="126"/>
      <c r="B83" s="126"/>
    </row>
    <row r="84" spans="1:6" x14ac:dyDescent="0.25">
      <c r="A84" s="126"/>
      <c r="B84" s="126"/>
    </row>
    <row r="85" spans="1:6" x14ac:dyDescent="0.25">
      <c r="A85" s="126"/>
      <c r="B85" s="126"/>
    </row>
    <row r="86" spans="1:6" x14ac:dyDescent="0.25">
      <c r="A86" s="126"/>
      <c r="B86" s="126"/>
    </row>
    <row r="87" spans="1:6" x14ac:dyDescent="0.25">
      <c r="A87" s="126"/>
      <c r="B87" s="126"/>
    </row>
    <row r="88" spans="1:6" x14ac:dyDescent="0.25">
      <c r="A88" s="126"/>
      <c r="B88" s="126"/>
    </row>
    <row r="89" spans="1:6" x14ac:dyDescent="0.25">
      <c r="A89" s="126"/>
      <c r="B89" s="126"/>
    </row>
    <row r="90" spans="1:6" x14ac:dyDescent="0.25">
      <c r="A90" s="126"/>
      <c r="B90" s="126"/>
    </row>
    <row r="91" spans="1:6" ht="51" x14ac:dyDescent="0.25">
      <c r="A91" s="126" t="s">
        <v>1147</v>
      </c>
      <c r="B91" s="126"/>
      <c r="C91" s="116" t="s">
        <v>1083</v>
      </c>
      <c r="D91" s="116" t="s">
        <v>1128</v>
      </c>
      <c r="E91" s="116" t="s">
        <v>1156</v>
      </c>
      <c r="F91" s="128"/>
    </row>
    <row r="92" spans="1:6" ht="63.75" x14ac:dyDescent="0.25">
      <c r="A92" s="116" t="s">
        <v>1139</v>
      </c>
      <c r="C92" s="116" t="s">
        <v>1157</v>
      </c>
      <c r="D92" s="116" t="s">
        <v>1099</v>
      </c>
      <c r="E92" s="116" t="s">
        <v>1135</v>
      </c>
      <c r="F92" s="128"/>
    </row>
    <row r="93" spans="1:6" ht="76.5" x14ac:dyDescent="0.25">
      <c r="A93" s="116" t="s">
        <v>1152</v>
      </c>
      <c r="C93" s="116" t="s">
        <v>1066</v>
      </c>
      <c r="D93" s="116" t="s">
        <v>1067</v>
      </c>
      <c r="E93" s="116" t="s">
        <v>19</v>
      </c>
      <c r="F93" s="128"/>
    </row>
    <row r="94" spans="1:6" ht="76.5" x14ac:dyDescent="0.25">
      <c r="A94" s="116" t="s">
        <v>1117</v>
      </c>
      <c r="C94" s="116" t="s">
        <v>1158</v>
      </c>
      <c r="D94" s="116" t="s">
        <v>1122</v>
      </c>
      <c r="E94" s="116" t="s">
        <v>12</v>
      </c>
      <c r="F94" s="128"/>
    </row>
    <row r="95" spans="1:6" ht="51" x14ac:dyDescent="0.25">
      <c r="A95" s="116" t="s">
        <v>1126</v>
      </c>
      <c r="C95" s="116" t="s">
        <v>1102</v>
      </c>
      <c r="D95" s="116" t="s">
        <v>1159</v>
      </c>
      <c r="E95" s="116" t="s">
        <v>35</v>
      </c>
      <c r="F95" s="128"/>
    </row>
    <row r="96" spans="1:6" ht="38.25" x14ac:dyDescent="0.25">
      <c r="A96" s="116" t="s">
        <v>1132</v>
      </c>
      <c r="C96" s="116" t="s">
        <v>1098</v>
      </c>
    </row>
    <row r="97" spans="1:3" ht="51" x14ac:dyDescent="0.25">
      <c r="A97" s="116" t="s">
        <v>1154</v>
      </c>
      <c r="C97" s="116" t="s">
        <v>1160</v>
      </c>
    </row>
    <row r="98" spans="1:3" ht="51" x14ac:dyDescent="0.25">
      <c r="A98" s="116" t="s">
        <v>1161</v>
      </c>
    </row>
    <row r="99" spans="1:3" ht="38.25" x14ac:dyDescent="0.25">
      <c r="A99" s="116" t="s">
        <v>1081</v>
      </c>
    </row>
    <row r="100" spans="1:3" x14ac:dyDescent="0.25">
      <c r="A100" s="116" t="s">
        <v>1120</v>
      </c>
    </row>
    <row r="101" spans="1:3" ht="38.25" x14ac:dyDescent="0.25">
      <c r="A101" s="116" t="s">
        <v>1100</v>
      </c>
    </row>
    <row r="102" spans="1:3" ht="25.5" x14ac:dyDescent="0.25">
      <c r="A102" s="116" t="s">
        <v>1064</v>
      </c>
    </row>
    <row r="103" spans="1:3" ht="38.25" x14ac:dyDescent="0.25">
      <c r="A103" s="116" t="s">
        <v>1106</v>
      </c>
    </row>
    <row r="104" spans="1:3" ht="38.25" x14ac:dyDescent="0.25">
      <c r="A104" s="116" t="s">
        <v>1109</v>
      </c>
    </row>
    <row r="105" spans="1:3" x14ac:dyDescent="0.25">
      <c r="A105" s="116" t="s">
        <v>1143</v>
      </c>
    </row>
    <row r="106" spans="1:3" x14ac:dyDescent="0.25">
      <c r="A106" s="116" t="s">
        <v>1114</v>
      </c>
    </row>
    <row r="1048493" spans="14:28" x14ac:dyDescent="0.25">
      <c r="W1048493" s="116" t="s">
        <v>1162</v>
      </c>
      <c r="Z1048493" s="116" t="s">
        <v>1156</v>
      </c>
    </row>
    <row r="1048494" spans="14:28" ht="25.5" x14ac:dyDescent="0.25">
      <c r="W1048494" s="116" t="s">
        <v>1073</v>
      </c>
      <c r="Z1048494" s="116" t="s">
        <v>1135</v>
      </c>
      <c r="AB1048494" s="116" t="s">
        <v>1163</v>
      </c>
    </row>
    <row r="1048495" spans="14:28" ht="25.5" x14ac:dyDescent="0.25">
      <c r="N1048495" s="127" t="s">
        <v>1015</v>
      </c>
      <c r="P1048495" s="127" t="s">
        <v>1069</v>
      </c>
      <c r="Q1048495" s="127" t="s">
        <v>1070</v>
      </c>
      <c r="S1048495" s="127" t="s">
        <v>1015</v>
      </c>
      <c r="T1048495" s="127" t="s">
        <v>1078</v>
      </c>
      <c r="U1048495" s="127" t="s">
        <v>1072</v>
      </c>
      <c r="V1048495" s="127"/>
      <c r="W1048495" s="116" t="s">
        <v>1088</v>
      </c>
      <c r="Z1048495" s="116" t="s">
        <v>19</v>
      </c>
      <c r="AB1048495" s="116" t="s">
        <v>1074</v>
      </c>
    </row>
    <row r="1048496" spans="14:28" ht="25.5" x14ac:dyDescent="0.25">
      <c r="N1048496" s="116" t="s">
        <v>1068</v>
      </c>
      <c r="O1048496" s="116"/>
      <c r="P1048496" s="127" t="s">
        <v>1092</v>
      </c>
      <c r="Q1048496" s="127" t="s">
        <v>1119</v>
      </c>
      <c r="S1048496" s="127" t="s">
        <v>1096</v>
      </c>
      <c r="T1048496" s="127" t="s">
        <v>1071</v>
      </c>
      <c r="U1048496" s="127" t="s">
        <v>1097</v>
      </c>
      <c r="V1048496" s="127"/>
      <c r="W1048496" s="116" t="s">
        <v>1164</v>
      </c>
      <c r="Z1048496" s="116" t="s">
        <v>12</v>
      </c>
      <c r="AB1048496" s="116" t="s">
        <v>1165</v>
      </c>
    </row>
    <row r="1048497" spans="16:28" ht="25.5" x14ac:dyDescent="0.25">
      <c r="P1048497" s="127" t="s">
        <v>1087</v>
      </c>
      <c r="W1048497" s="116" t="s">
        <v>1166</v>
      </c>
      <c r="Z1048497" s="116" t="s">
        <v>35</v>
      </c>
      <c r="AB1048497" s="116" t="s">
        <v>1167</v>
      </c>
    </row>
  </sheetData>
  <autoFilter ref="A1:AH2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1:L1"/>
    <mergeCell ref="M1:AB1"/>
    <mergeCell ref="AC1:AF1"/>
    <mergeCell ref="AG1:AG3"/>
    <mergeCell ref="A2:B3"/>
    <mergeCell ref="C2:E3"/>
    <mergeCell ref="F2:F3"/>
    <mergeCell ref="G2:G3"/>
    <mergeCell ref="H2:H3"/>
    <mergeCell ref="I2:I3"/>
    <mergeCell ref="X2:X3"/>
    <mergeCell ref="Y2:Z2"/>
    <mergeCell ref="AA2:AA3"/>
    <mergeCell ref="J2:J3"/>
    <mergeCell ref="K2:K3"/>
    <mergeCell ref="L2:L3"/>
    <mergeCell ref="AD2:AD3"/>
    <mergeCell ref="AE2:AE3"/>
    <mergeCell ref="AF2:AF3"/>
    <mergeCell ref="A5:B5"/>
    <mergeCell ref="C5:E5"/>
    <mergeCell ref="S2:U2"/>
    <mergeCell ref="V2:V3"/>
    <mergeCell ref="W2:W3"/>
    <mergeCell ref="AB2:AB3"/>
    <mergeCell ref="AC2:AC3"/>
    <mergeCell ref="M2:M3"/>
    <mergeCell ref="N2:O2"/>
    <mergeCell ref="P2:R2"/>
    <mergeCell ref="A4:B4"/>
    <mergeCell ref="C4:E4"/>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B21"/>
    <mergeCell ref="C21:E21"/>
    <mergeCell ref="A22:B22"/>
    <mergeCell ref="C22:E22"/>
    <mergeCell ref="A26:B26"/>
    <mergeCell ref="C26:E26"/>
    <mergeCell ref="A27:B27"/>
    <mergeCell ref="C27:E27"/>
    <mergeCell ref="A23:B23"/>
    <mergeCell ref="C23:E23"/>
    <mergeCell ref="A24:B24"/>
    <mergeCell ref="C24:E24"/>
    <mergeCell ref="A25:B25"/>
    <mergeCell ref="C25:E25"/>
  </mergeCells>
  <conditionalFormatting sqref="H23:H27 W23:W27">
    <cfRule type="cellIs" dxfId="196" priority="101" operator="equal">
      <formula>"Muy Alta"</formula>
    </cfRule>
    <cfRule type="cellIs" dxfId="195" priority="102" operator="equal">
      <formula>"Alta"</formula>
    </cfRule>
    <cfRule type="cellIs" dxfId="194" priority="103" operator="equal">
      <formula>"Media / Moderada"</formula>
    </cfRule>
    <cfRule type="cellIs" dxfId="193" priority="104" operator="equal">
      <formula>"Baja"</formula>
    </cfRule>
    <cfRule type="cellIs" dxfId="192" priority="105" operator="equal">
      <formula>"Muy baja"</formula>
    </cfRule>
  </conditionalFormatting>
  <conditionalFormatting sqref="J23:J27 Z23:Z27">
    <cfRule type="cellIs" dxfId="191" priority="96" operator="equal">
      <formula>"Catastrófico"</formula>
    </cfRule>
    <cfRule type="cellIs" dxfId="190" priority="97" operator="equal">
      <formula>"Mayor"</formula>
    </cfRule>
    <cfRule type="cellIs" dxfId="189" priority="98" operator="equal">
      <formula>"Moderado"</formula>
    </cfRule>
    <cfRule type="cellIs" dxfId="188" priority="99" operator="equal">
      <formula>"Menor"</formula>
    </cfRule>
    <cfRule type="cellIs" dxfId="187" priority="100" operator="equal">
      <formula>"Leve"</formula>
    </cfRule>
  </conditionalFormatting>
  <conditionalFormatting sqref="L23:L27 AA23:AA27">
    <cfRule type="cellIs" dxfId="186" priority="92" operator="equal">
      <formula>"Zona Extrema"</formula>
    </cfRule>
    <cfRule type="cellIs" dxfId="185" priority="93" operator="equal">
      <formula>"Zona Alta"</formula>
    </cfRule>
    <cfRule type="cellIs" dxfId="184" priority="94" operator="equal">
      <formula>"Zona Moderada"</formula>
    </cfRule>
    <cfRule type="cellIs" dxfId="183" priority="95" operator="equal">
      <formula>"Zona Baja"</formula>
    </cfRule>
  </conditionalFormatting>
  <conditionalFormatting sqref="H4 H9:H22">
    <cfRule type="cellIs" dxfId="182" priority="87" operator="equal">
      <formula>"Muy Alta"</formula>
    </cfRule>
    <cfRule type="cellIs" dxfId="181" priority="88" operator="equal">
      <formula>"Alta"</formula>
    </cfRule>
    <cfRule type="cellIs" dxfId="180" priority="89" operator="equal">
      <formula>"Media / Moderada"</formula>
    </cfRule>
    <cfRule type="cellIs" dxfId="179" priority="90" operator="equal">
      <formula>"Baja"</formula>
    </cfRule>
    <cfRule type="cellIs" dxfId="178" priority="91" operator="equal">
      <formula>"Muy baja"</formula>
    </cfRule>
  </conditionalFormatting>
  <conditionalFormatting sqref="H5">
    <cfRule type="cellIs" dxfId="177" priority="82" operator="equal">
      <formula>"Muy Alta"</formula>
    </cfRule>
    <cfRule type="cellIs" dxfId="176" priority="83" operator="equal">
      <formula>"Alta"</formula>
    </cfRule>
    <cfRule type="cellIs" dxfId="175" priority="84" operator="equal">
      <formula>"Media / Moderada"</formula>
    </cfRule>
    <cfRule type="cellIs" dxfId="174" priority="85" operator="equal">
      <formula>"Baja"</formula>
    </cfRule>
    <cfRule type="cellIs" dxfId="173" priority="86" operator="equal">
      <formula>"Muy baja"</formula>
    </cfRule>
  </conditionalFormatting>
  <conditionalFormatting sqref="H6">
    <cfRule type="cellIs" dxfId="172" priority="77" operator="equal">
      <formula>"Muy Alta"</formula>
    </cfRule>
    <cfRule type="cellIs" dxfId="171" priority="78" operator="equal">
      <formula>"Alta"</formula>
    </cfRule>
    <cfRule type="cellIs" dxfId="170" priority="79" operator="equal">
      <formula>"Media / Moderada"</formula>
    </cfRule>
    <cfRule type="cellIs" dxfId="169" priority="80" operator="equal">
      <formula>"Baja"</formula>
    </cfRule>
    <cfRule type="cellIs" dxfId="168" priority="81" operator="equal">
      <formula>"Muy baja"</formula>
    </cfRule>
  </conditionalFormatting>
  <conditionalFormatting sqref="H7">
    <cfRule type="cellIs" dxfId="167" priority="72" operator="equal">
      <formula>"Muy Alta"</formula>
    </cfRule>
    <cfRule type="cellIs" dxfId="166" priority="73" operator="equal">
      <formula>"Alta"</formula>
    </cfRule>
    <cfRule type="cellIs" dxfId="165" priority="74" operator="equal">
      <formula>"Media / Moderada"</formula>
    </cfRule>
    <cfRule type="cellIs" dxfId="164" priority="75" operator="equal">
      <formula>"Baja"</formula>
    </cfRule>
    <cfRule type="cellIs" dxfId="163" priority="76" operator="equal">
      <formula>"Muy baja"</formula>
    </cfRule>
  </conditionalFormatting>
  <conditionalFormatting sqref="H8">
    <cfRule type="cellIs" dxfId="162" priority="67" operator="equal">
      <formula>"Muy Alta"</formula>
    </cfRule>
    <cfRule type="cellIs" dxfId="161" priority="68" operator="equal">
      <formula>"Alta"</formula>
    </cfRule>
    <cfRule type="cellIs" dxfId="160" priority="69" operator="equal">
      <formula>"Media / Moderada"</formula>
    </cfRule>
    <cfRule type="cellIs" dxfId="159" priority="70" operator="equal">
      <formula>"Baja"</formula>
    </cfRule>
    <cfRule type="cellIs" dxfId="158" priority="71" operator="equal">
      <formula>"Muy baja"</formula>
    </cfRule>
  </conditionalFormatting>
  <conditionalFormatting sqref="I4">
    <cfRule type="cellIs" dxfId="157" priority="62" operator="equal">
      <formula>"Muy Alta"</formula>
    </cfRule>
    <cfRule type="cellIs" dxfId="156" priority="63" operator="equal">
      <formula>"Alta"</formula>
    </cfRule>
    <cfRule type="cellIs" dxfId="155" priority="64" operator="equal">
      <formula>"Media / Moderada"</formula>
    </cfRule>
    <cfRule type="cellIs" dxfId="154" priority="65" operator="equal">
      <formula>"Baja"</formula>
    </cfRule>
    <cfRule type="cellIs" dxfId="153" priority="66" operator="equal">
      <formula>"Muy baja"</formula>
    </cfRule>
  </conditionalFormatting>
  <conditionalFormatting sqref="J4:J22">
    <cfRule type="cellIs" dxfId="152" priority="57" operator="equal">
      <formula>"Catastrófico"</formula>
    </cfRule>
    <cfRule type="cellIs" dxfId="151" priority="58" operator="equal">
      <formula>"Mayor"</formula>
    </cfRule>
    <cfRule type="cellIs" dxfId="150" priority="59" operator="equal">
      <formula>"Moderado"</formula>
    </cfRule>
    <cfRule type="cellIs" dxfId="149" priority="60" operator="equal">
      <formula>"Menor"</formula>
    </cfRule>
    <cfRule type="cellIs" dxfId="148" priority="61" operator="equal">
      <formula>"Leve"</formula>
    </cfRule>
  </conditionalFormatting>
  <conditionalFormatting sqref="L9:L22">
    <cfRule type="cellIs" dxfId="147" priority="53" operator="equal">
      <formula>"Zona Extrema"</formula>
    </cfRule>
    <cfRule type="cellIs" dxfId="146" priority="54" operator="equal">
      <formula>"Zona Alta"</formula>
    </cfRule>
    <cfRule type="cellIs" dxfId="145" priority="55" operator="equal">
      <formula>"Zona Moderada"</formula>
    </cfRule>
    <cfRule type="cellIs" dxfId="144" priority="56" operator="equal">
      <formula>"Zona Baja"</formula>
    </cfRule>
  </conditionalFormatting>
  <conditionalFormatting sqref="L4">
    <cfRule type="cellIs" dxfId="143" priority="49" operator="equal">
      <formula>"Zona Extrema"</formula>
    </cfRule>
    <cfRule type="cellIs" dxfId="142" priority="50" operator="equal">
      <formula>"Zona Alta"</formula>
    </cfRule>
    <cfRule type="cellIs" dxfId="141" priority="51" operator="equal">
      <formula>"Zona Moderada"</formula>
    </cfRule>
    <cfRule type="cellIs" dxfId="140" priority="52" operator="equal">
      <formula>"Zona Baja"</formula>
    </cfRule>
  </conditionalFormatting>
  <conditionalFormatting sqref="L5:L8">
    <cfRule type="cellIs" dxfId="139" priority="45" operator="equal">
      <formula>"Zona Extrema"</formula>
    </cfRule>
    <cfRule type="cellIs" dxfId="138" priority="46" operator="equal">
      <formula>"Zona Alta"</formula>
    </cfRule>
    <cfRule type="cellIs" dxfId="137" priority="47" operator="equal">
      <formula>"Zona Moderada"</formula>
    </cfRule>
    <cfRule type="cellIs" dxfId="136" priority="48" operator="equal">
      <formula>"Zona Baja"</formula>
    </cfRule>
  </conditionalFormatting>
  <conditionalFormatting sqref="W5:W22">
    <cfRule type="cellIs" dxfId="135" priority="40" operator="equal">
      <formula>"Muy Alta"</formula>
    </cfRule>
    <cfRule type="cellIs" dxfId="134" priority="41" operator="equal">
      <formula>"Alta"</formula>
    </cfRule>
    <cfRule type="cellIs" dxfId="133" priority="42" operator="equal">
      <formula>"Media / Moderada"</formula>
    </cfRule>
    <cfRule type="cellIs" dxfId="132" priority="43" operator="equal">
      <formula>"Baja"</formula>
    </cfRule>
    <cfRule type="cellIs" dxfId="131" priority="44" operator="equal">
      <formula>"Muy baja"</formula>
    </cfRule>
  </conditionalFormatting>
  <conditionalFormatting sqref="Z5:Z22">
    <cfRule type="cellIs" dxfId="130" priority="35" operator="equal">
      <formula>"Catastrófico"</formula>
    </cfRule>
    <cfRule type="cellIs" dxfId="129" priority="36" operator="equal">
      <formula>"Mayor"</formula>
    </cfRule>
    <cfRule type="cellIs" dxfId="128" priority="37" operator="equal">
      <formula>"Moderado"</formula>
    </cfRule>
    <cfRule type="cellIs" dxfId="127" priority="38" operator="equal">
      <formula>"Menor"</formula>
    </cfRule>
    <cfRule type="cellIs" dxfId="126" priority="39" operator="equal">
      <formula>"Leve"</formula>
    </cfRule>
  </conditionalFormatting>
  <conditionalFormatting sqref="AA9:AA22">
    <cfRule type="cellIs" dxfId="125" priority="31" operator="equal">
      <formula>"Zona Extrema"</formula>
    </cfRule>
    <cfRule type="cellIs" dxfId="124" priority="32" operator="equal">
      <formula>"Zona Alta"</formula>
    </cfRule>
    <cfRule type="cellIs" dxfId="123" priority="33" operator="equal">
      <formula>"Zona Moderada"</formula>
    </cfRule>
    <cfRule type="cellIs" dxfId="122" priority="34" operator="equal">
      <formula>"Zona Baja"</formula>
    </cfRule>
  </conditionalFormatting>
  <conditionalFormatting sqref="W4">
    <cfRule type="cellIs" dxfId="121" priority="26" operator="equal">
      <formula>"Muy Alta"</formula>
    </cfRule>
    <cfRule type="cellIs" dxfId="120" priority="27" operator="equal">
      <formula>"Alta"</formula>
    </cfRule>
    <cfRule type="cellIs" dxfId="119" priority="28" operator="equal">
      <formula>"Media / Moderada"</formula>
    </cfRule>
    <cfRule type="cellIs" dxfId="118" priority="29" operator="equal">
      <formula>"Baja"</formula>
    </cfRule>
    <cfRule type="cellIs" dxfId="117" priority="30" operator="equal">
      <formula>"Muy baja"</formula>
    </cfRule>
  </conditionalFormatting>
  <conditionalFormatting sqref="Z4">
    <cfRule type="cellIs" dxfId="116" priority="21" operator="equal">
      <formula>"Catastrófico"</formula>
    </cfRule>
    <cfRule type="cellIs" dxfId="115" priority="22" operator="equal">
      <formula>"Mayor"</formula>
    </cfRule>
    <cfRule type="cellIs" dxfId="114" priority="23" operator="equal">
      <formula>"Moderado"</formula>
    </cfRule>
    <cfRule type="cellIs" dxfId="113" priority="24" operator="equal">
      <formula>"Menor"</formula>
    </cfRule>
    <cfRule type="cellIs" dxfId="112" priority="25" operator="equal">
      <formula>"Leve"</formula>
    </cfRule>
  </conditionalFormatting>
  <conditionalFormatting sqref="AA4">
    <cfRule type="cellIs" dxfId="111" priority="17" operator="equal">
      <formula>"Zona Extrema"</formula>
    </cfRule>
    <cfRule type="cellIs" dxfId="110" priority="18" operator="equal">
      <formula>"Zona Alta"</formula>
    </cfRule>
    <cfRule type="cellIs" dxfId="109" priority="19" operator="equal">
      <formula>"Zona Moderada"</formula>
    </cfRule>
    <cfRule type="cellIs" dxfId="108" priority="20" operator="equal">
      <formula>"Zona Baja"</formula>
    </cfRule>
  </conditionalFormatting>
  <conditionalFormatting sqref="AA5">
    <cfRule type="cellIs" dxfId="107" priority="13" operator="equal">
      <formula>"Zona Extrema"</formula>
    </cfRule>
    <cfRule type="cellIs" dxfId="106" priority="14" operator="equal">
      <formula>"Zona Alta"</formula>
    </cfRule>
    <cfRule type="cellIs" dxfId="105" priority="15" operator="equal">
      <formula>"Zona Moderada"</formula>
    </cfRule>
    <cfRule type="cellIs" dxfId="104" priority="16" operator="equal">
      <formula>"Zona Baja"</formula>
    </cfRule>
  </conditionalFormatting>
  <conditionalFormatting sqref="AA6">
    <cfRule type="cellIs" dxfId="103" priority="9" operator="equal">
      <formula>"Zona Extrema"</formula>
    </cfRule>
    <cfRule type="cellIs" dxfId="102" priority="10" operator="equal">
      <formula>"Zona Alta"</formula>
    </cfRule>
    <cfRule type="cellIs" dxfId="101" priority="11" operator="equal">
      <formula>"Zona Moderada"</formula>
    </cfRule>
    <cfRule type="cellIs" dxfId="100" priority="12" operator="equal">
      <formula>"Zona Baja"</formula>
    </cfRule>
  </conditionalFormatting>
  <conditionalFormatting sqref="AA7">
    <cfRule type="cellIs" dxfId="99" priority="5" operator="equal">
      <formula>"Zona Extrema"</formula>
    </cfRule>
    <cfRule type="cellIs" dxfId="98" priority="6" operator="equal">
      <formula>"Zona Alta"</formula>
    </cfRule>
    <cfRule type="cellIs" dxfId="97" priority="7" operator="equal">
      <formula>"Zona Moderada"</formula>
    </cfRule>
    <cfRule type="cellIs" dxfId="96" priority="8" operator="equal">
      <formula>"Zona Baja"</formula>
    </cfRule>
  </conditionalFormatting>
  <conditionalFormatting sqref="AA8">
    <cfRule type="cellIs" dxfId="95" priority="1" operator="equal">
      <formula>"Zona Extrema"</formula>
    </cfRule>
    <cfRule type="cellIs" dxfId="94" priority="2" operator="equal">
      <formula>"Zona Alta"</formula>
    </cfRule>
    <cfRule type="cellIs" dxfId="93" priority="3" operator="equal">
      <formula>"Zona Moderada"</formula>
    </cfRule>
    <cfRule type="cellIs" dxfId="92" priority="4" operator="equal">
      <formula>"Zona Baja"</formula>
    </cfRule>
  </conditionalFormatting>
  <dataValidations count="26">
    <dataValidation type="list" allowBlank="1" showInputMessage="1" showErrorMessage="1" sqref="N4:O22">
      <formula1>$N$1048543:$N$1048544</formula1>
    </dataValidation>
    <dataValidation type="list" allowBlank="1" showInputMessage="1" showErrorMessage="1" sqref="P4:P22">
      <formula1>$P$1048543:$P$1048576</formula1>
    </dataValidation>
    <dataValidation type="list" allowBlank="1" showInputMessage="1" showErrorMessage="1" sqref="Q4:Q22">
      <formula1>$Q$1048543:$Q$1048544</formula1>
    </dataValidation>
    <dataValidation type="list" allowBlank="1" showInputMessage="1" showErrorMessage="1" sqref="S4:S22">
      <formula1>$S$1048543:$S$1048544</formula1>
    </dataValidation>
    <dataValidation type="list" allowBlank="1" showInputMessage="1" showErrorMessage="1" sqref="T4:T22">
      <formula1>$T$1048543:$T$1048544</formula1>
    </dataValidation>
    <dataValidation type="list" allowBlank="1" showInputMessage="1" showErrorMessage="1" sqref="U4:U22">
      <formula1>$U$1048543:$U$1048544</formula1>
    </dataValidation>
    <dataValidation type="list" allowBlank="1" showInputMessage="1" showErrorMessage="1" sqref="W4:W22">
      <formula1>$W$1048541:$W$1048576</formula1>
    </dataValidation>
    <dataValidation type="list" allowBlank="1" showInputMessage="1" showErrorMessage="1" sqref="Z4:Z22">
      <formula1>$Z$1048541:$Z$1048576</formula1>
    </dataValidation>
    <dataValidation type="list" allowBlank="1" showInputMessage="1" showErrorMessage="1" sqref="AB4:AB22">
      <formula1>$AB$1048542:$AB$1048576</formula1>
    </dataValidation>
    <dataValidation type="list" allowBlank="1" showInputMessage="1" showErrorMessage="1" sqref="J4:J22">
      <formula1>$E$139:$E$143</formula1>
    </dataValidation>
    <dataValidation type="list" allowBlank="1" showInputMessage="1" showErrorMessage="1" sqref="F4:F22">
      <formula1>$C$139:$C$145</formula1>
    </dataValidation>
    <dataValidation type="list" allowBlank="1" showInputMessage="1" showErrorMessage="1" sqref="G4:G22">
      <formula1>$D$139:$D$143</formula1>
    </dataValidation>
    <dataValidation type="list" allowBlank="1" showInputMessage="1" showErrorMessage="1" sqref="A4:B22">
      <formula1>$A$139:$A$154</formula1>
    </dataValidation>
    <dataValidation type="list" allowBlank="1" showInputMessage="1" showErrorMessage="1" sqref="AB23:AB27">
      <formula1>$AB$1048494:$AB$1048576</formula1>
    </dataValidation>
    <dataValidation type="list" allowBlank="1" showInputMessage="1" showErrorMessage="1" sqref="Z23:Z27">
      <formula1>$Z$1048493:$Z$1048576</formula1>
    </dataValidation>
    <dataValidation type="list" allowBlank="1" showInputMessage="1" showErrorMessage="1" sqref="W23:W27">
      <formula1>$W$1048493:$W$1048576</formula1>
    </dataValidation>
    <dataValidation type="list" allowBlank="1" showInputMessage="1" showErrorMessage="1" sqref="P23:P27">
      <formula1>$P$1048495:$P$1048576</formula1>
    </dataValidation>
    <dataValidation type="list" allowBlank="1" showInputMessage="1" showErrorMessage="1" sqref="U23:U27">
      <formula1>$U$1048495:$U$1048496</formula1>
    </dataValidation>
    <dataValidation type="list" allowBlank="1" showInputMessage="1" showErrorMessage="1" sqref="T23:T27">
      <formula1>$T$1048495:$T$1048496</formula1>
    </dataValidation>
    <dataValidation type="list" allowBlank="1" showInputMessage="1" showErrorMessage="1" sqref="S23:S27">
      <formula1>$S$1048495:$S$1048496</formula1>
    </dataValidation>
    <dataValidation type="list" allowBlank="1" showInputMessage="1" showErrorMessage="1" sqref="Q23:Q27">
      <formula1>$Q$1048495:$Q$1048496</formula1>
    </dataValidation>
    <dataValidation type="list" allowBlank="1" showInputMessage="1" showErrorMessage="1" sqref="N23:O27">
      <formula1>$N$1048495:$N$1048496</formula1>
    </dataValidation>
    <dataValidation type="list" allowBlank="1" showInputMessage="1" showErrorMessage="1" sqref="J23:J27">
      <formula1>$E$91:$E$95</formula1>
    </dataValidation>
    <dataValidation type="list" allowBlank="1" showInputMessage="1" showErrorMessage="1" sqref="G23:G27">
      <formula1>$D$91:$D$95</formula1>
    </dataValidation>
    <dataValidation type="list" allowBlank="1" showInputMessage="1" showErrorMessage="1" sqref="F23:F27">
      <formula1>$C$91:$C$97</formula1>
    </dataValidation>
    <dataValidation type="list" allowBlank="1" showInputMessage="1" showErrorMessage="1" sqref="A23:B27">
      <formula1>$A$91:$A$106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H1048493"/>
  <sheetViews>
    <sheetView zoomScaleNormal="100" workbookViewId="0">
      <selection activeCell="A2" sqref="A2:B3"/>
    </sheetView>
  </sheetViews>
  <sheetFormatPr baseColWidth="10" defaultColWidth="11.5703125" defaultRowHeight="12.75" x14ac:dyDescent="0.25"/>
  <cols>
    <col min="1" max="1" width="13.7109375" style="116" customWidth="1"/>
    <col min="2" max="2" width="11.7109375" style="116" customWidth="1"/>
    <col min="3" max="4" width="10.85546875" style="116" customWidth="1"/>
    <col min="5" max="5" width="13" style="116" customWidth="1"/>
    <col min="6" max="6" width="26.5703125" style="116" customWidth="1"/>
    <col min="7" max="7" width="25.28515625" style="116" customWidth="1"/>
    <col min="8" max="8" width="15.7109375" style="116" customWidth="1"/>
    <col min="9" max="9" width="3" style="116" customWidth="1"/>
    <col min="10" max="10" width="44.28515625" style="127" customWidth="1"/>
    <col min="11" max="11" width="4" style="116" customWidth="1"/>
    <col min="12" max="12" width="23.28515625" style="116" customWidth="1"/>
    <col min="13" max="13" width="32.42578125" style="116" customWidth="1"/>
    <col min="14" max="14" width="10.7109375" style="127" customWidth="1"/>
    <col min="15" max="15" width="7.28515625" style="127" customWidth="1"/>
    <col min="16" max="16" width="9.28515625" style="127" customWidth="1"/>
    <col min="17" max="17" width="10.5703125" style="127" customWidth="1"/>
    <col min="18" max="18" width="9.42578125" style="127" customWidth="1"/>
    <col min="19" max="19" width="10.5703125" style="127" customWidth="1"/>
    <col min="20" max="20" width="9.28515625" style="127" customWidth="1"/>
    <col min="21" max="21" width="10.5703125" style="127" customWidth="1"/>
    <col min="22" max="22" width="20.5703125" style="116" customWidth="1"/>
    <col min="23" max="23" width="12.5703125" style="116" customWidth="1"/>
    <col min="24" max="24" width="3.42578125" style="116" customWidth="1"/>
    <col min="25" max="25" width="8.42578125" style="116" customWidth="1"/>
    <col min="26" max="26" width="13.42578125" style="116" customWidth="1"/>
    <col min="27" max="27" width="15.85546875" style="116" customWidth="1"/>
    <col min="28" max="28" width="20.5703125" style="116" customWidth="1"/>
    <col min="29" max="29" width="41.140625" style="116" customWidth="1"/>
    <col min="30" max="30" width="26.5703125" style="116" customWidth="1"/>
    <col min="31" max="32" width="22" style="116" customWidth="1"/>
    <col min="33" max="33" width="78.7109375" style="116" customWidth="1"/>
    <col min="34" max="16384" width="11.5703125" style="116"/>
  </cols>
  <sheetData>
    <row r="1" spans="1:33" s="117" customFormat="1" ht="25.9" customHeight="1" x14ac:dyDescent="0.25">
      <c r="A1" s="199" t="s">
        <v>1305</v>
      </c>
      <c r="B1" s="199"/>
      <c r="C1" s="199"/>
      <c r="D1" s="199"/>
      <c r="E1" s="199"/>
      <c r="F1" s="199"/>
      <c r="G1" s="199"/>
      <c r="H1" s="199"/>
      <c r="I1" s="199"/>
      <c r="J1" s="199"/>
      <c r="K1" s="199"/>
      <c r="L1" s="199"/>
      <c r="M1" s="193" t="s">
        <v>1306</v>
      </c>
      <c r="N1" s="194"/>
      <c r="O1" s="194"/>
      <c r="P1" s="194"/>
      <c r="Q1" s="194"/>
      <c r="R1" s="194"/>
      <c r="S1" s="194"/>
      <c r="T1" s="194"/>
      <c r="U1" s="194"/>
      <c r="V1" s="194"/>
      <c r="W1" s="194"/>
      <c r="X1" s="194"/>
      <c r="Y1" s="194"/>
      <c r="Z1" s="194"/>
      <c r="AA1" s="194"/>
      <c r="AB1" s="195"/>
      <c r="AC1" s="192" t="s">
        <v>1307</v>
      </c>
      <c r="AD1" s="200"/>
      <c r="AE1" s="200"/>
      <c r="AF1" s="200"/>
      <c r="AG1" s="191" t="s">
        <v>1337</v>
      </c>
    </row>
    <row r="2" spans="1:33" s="117" customFormat="1" ht="24.75" customHeight="1" x14ac:dyDescent="0.25">
      <c r="A2" s="199" t="s">
        <v>5</v>
      </c>
      <c r="B2" s="199"/>
      <c r="C2" s="199" t="s">
        <v>1037</v>
      </c>
      <c r="D2" s="199"/>
      <c r="E2" s="199"/>
      <c r="F2" s="199" t="s">
        <v>1038</v>
      </c>
      <c r="G2" s="199" t="s">
        <v>1039</v>
      </c>
      <c r="H2" s="199" t="s">
        <v>1040</v>
      </c>
      <c r="I2" s="199" t="s">
        <v>1041</v>
      </c>
      <c r="J2" s="199" t="s">
        <v>1042</v>
      </c>
      <c r="K2" s="199" t="s">
        <v>1041</v>
      </c>
      <c r="L2" s="199" t="s">
        <v>1043</v>
      </c>
      <c r="M2" s="198" t="s">
        <v>1044</v>
      </c>
      <c r="N2" s="198" t="s">
        <v>1045</v>
      </c>
      <c r="O2" s="198"/>
      <c r="P2" s="193" t="s">
        <v>1046</v>
      </c>
      <c r="Q2" s="194"/>
      <c r="R2" s="195"/>
      <c r="S2" s="193" t="s">
        <v>1047</v>
      </c>
      <c r="T2" s="194"/>
      <c r="U2" s="195"/>
      <c r="V2" s="196" t="s">
        <v>118</v>
      </c>
      <c r="W2" s="196" t="s">
        <v>1048</v>
      </c>
      <c r="X2" s="196" t="s">
        <v>1041</v>
      </c>
      <c r="Y2" s="201" t="s">
        <v>1049</v>
      </c>
      <c r="Z2" s="202"/>
      <c r="AA2" s="196" t="s">
        <v>1050</v>
      </c>
      <c r="AB2" s="196" t="s">
        <v>1051</v>
      </c>
      <c r="AC2" s="191" t="s">
        <v>1052</v>
      </c>
      <c r="AD2" s="191" t="s">
        <v>122</v>
      </c>
      <c r="AE2" s="191" t="s">
        <v>1053</v>
      </c>
      <c r="AF2" s="192" t="s">
        <v>1054</v>
      </c>
      <c r="AG2" s="191"/>
    </row>
    <row r="3" spans="1:33" s="117" customFormat="1" ht="38.450000000000003" customHeight="1" x14ac:dyDescent="0.25">
      <c r="A3" s="199"/>
      <c r="B3" s="199"/>
      <c r="C3" s="199"/>
      <c r="D3" s="199"/>
      <c r="E3" s="199"/>
      <c r="F3" s="199"/>
      <c r="G3" s="199"/>
      <c r="H3" s="199"/>
      <c r="I3" s="199"/>
      <c r="J3" s="199"/>
      <c r="K3" s="199"/>
      <c r="L3" s="199"/>
      <c r="M3" s="198"/>
      <c r="N3" s="168" t="s">
        <v>1055</v>
      </c>
      <c r="O3" s="168" t="s">
        <v>1056</v>
      </c>
      <c r="P3" s="168" t="s">
        <v>1018</v>
      </c>
      <c r="Q3" s="168" t="s">
        <v>1057</v>
      </c>
      <c r="R3" s="168" t="s">
        <v>1058</v>
      </c>
      <c r="S3" s="168" t="s">
        <v>1059</v>
      </c>
      <c r="T3" s="168" t="s">
        <v>1060</v>
      </c>
      <c r="U3" s="168" t="s">
        <v>1061</v>
      </c>
      <c r="V3" s="197"/>
      <c r="W3" s="197"/>
      <c r="X3" s="197"/>
      <c r="Y3" s="168" t="s">
        <v>1062</v>
      </c>
      <c r="Z3" s="168" t="s">
        <v>1063</v>
      </c>
      <c r="AA3" s="197"/>
      <c r="AB3" s="197"/>
      <c r="AC3" s="191"/>
      <c r="AD3" s="191"/>
      <c r="AE3" s="191"/>
      <c r="AF3" s="192"/>
      <c r="AG3" s="191"/>
    </row>
    <row r="4" spans="1:33" ht="191.25" x14ac:dyDescent="0.25">
      <c r="A4" s="186" t="s">
        <v>1064</v>
      </c>
      <c r="B4" s="187"/>
      <c r="C4" s="183" t="s">
        <v>1065</v>
      </c>
      <c r="D4" s="184"/>
      <c r="E4" s="185"/>
      <c r="F4" s="118" t="s">
        <v>1066</v>
      </c>
      <c r="G4" s="118" t="s">
        <v>1067</v>
      </c>
      <c r="H4" s="11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19">
        <f>IF(H4="Muy baja",20,IF(H4="Baja",40, IF(H4="Media / Moderada",60, IF(H4="Alta","80", IF(H4="Muy Alta", 100, "-")))))</f>
        <v>60</v>
      </c>
      <c r="J4" s="120" t="s">
        <v>12</v>
      </c>
      <c r="K4" s="119" t="str">
        <f>IF(J4="Leve",20,IF(J4="Menor",40, IF(J4="Moderado",60, IF(J4="Mayor","80", IF(J4="Catastrófico", 100, "-")))))</f>
        <v>80</v>
      </c>
      <c r="L4" s="12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67" t="s">
        <v>1252</v>
      </c>
      <c r="N4" s="119" t="s">
        <v>1015</v>
      </c>
      <c r="O4" s="119" t="s">
        <v>1068</v>
      </c>
      <c r="P4" s="119" t="s">
        <v>1069</v>
      </c>
      <c r="Q4" s="119" t="s">
        <v>1070</v>
      </c>
      <c r="R4" s="121">
        <f>IF(AND(P4="Preventivo
25%",Q4="Manual
15%"),40%,IF(AND(P4="Preventivo
25%",Q4="Automático
25%"),50%,IF(AND(P4="Detectivo
15%",Q4="Manual
15%"),30%,IF(AND(P4="Detectivo
15%",Q4="Automático
25%"),40%,IF(AND(P4="Correctivo
10%",Q4="Manual
15%"),25%,IF(AND(P4="Correctivo
10%",Q4="Automático
25%"),35%,"-"))))))</f>
        <v>0.4</v>
      </c>
      <c r="S4" s="119" t="s">
        <v>1015</v>
      </c>
      <c r="T4" s="119" t="s">
        <v>1071</v>
      </c>
      <c r="U4" s="119" t="s">
        <v>1072</v>
      </c>
      <c r="V4" s="122">
        <f>IF(OR(P4="Preventivo
25%",P4="Detectivo
15%"),(I4-(I4*R4)),"No Afecta Probabilidad")</f>
        <v>36</v>
      </c>
      <c r="W4" s="119" t="s">
        <v>1073</v>
      </c>
      <c r="X4" s="122">
        <f>+V4</f>
        <v>36</v>
      </c>
      <c r="Y4" s="122" t="str">
        <f>IF(P4="Correctivo
10%",(K4-(K4*R4)),"No Afecta
Impacto")</f>
        <v>No Afecta
Impacto</v>
      </c>
      <c r="Z4" s="120" t="s">
        <v>12</v>
      </c>
      <c r="AA4" s="12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19" t="s">
        <v>1074</v>
      </c>
      <c r="AC4" s="118" t="s">
        <v>1260</v>
      </c>
      <c r="AD4" s="119" t="s">
        <v>1075</v>
      </c>
      <c r="AE4" s="136">
        <v>44926</v>
      </c>
      <c r="AF4" s="119" t="s">
        <v>350</v>
      </c>
      <c r="AG4" s="124" t="s">
        <v>1335</v>
      </c>
    </row>
    <row r="5" spans="1:33" ht="63.75" customHeight="1" x14ac:dyDescent="0.25">
      <c r="A5" s="186" t="s">
        <v>1064</v>
      </c>
      <c r="B5" s="187"/>
      <c r="C5" s="183" t="s">
        <v>1076</v>
      </c>
      <c r="D5" s="184"/>
      <c r="E5" s="185"/>
      <c r="F5" s="123" t="s">
        <v>1066</v>
      </c>
      <c r="G5" s="123" t="s">
        <v>1067</v>
      </c>
      <c r="H5" s="11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19">
        <f t="shared" ref="I5:I20" si="0">IF(H5="Muy baja",20,IF(H5="Baja",40, IF(H5="Media / Moderada",60, IF(H5="Alta","80", IF(H5="Muy Alta", 100, "-")))))</f>
        <v>60</v>
      </c>
      <c r="J5" s="120" t="s">
        <v>12</v>
      </c>
      <c r="K5" s="119" t="str">
        <f>IF(J5="Leve",20,IF(J5="Menor",40, IF(J5="Moderado",60, IF(J5="Mayor","80", IF(J5="Catastrófico", 100, "-")))))</f>
        <v>80</v>
      </c>
      <c r="L5" s="12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67" t="s">
        <v>1077</v>
      </c>
      <c r="N5" s="119" t="s">
        <v>1015</v>
      </c>
      <c r="O5" s="119" t="s">
        <v>1068</v>
      </c>
      <c r="P5" s="120" t="s">
        <v>1069</v>
      </c>
      <c r="Q5" s="120" t="s">
        <v>1070</v>
      </c>
      <c r="R5" s="121">
        <f t="shared" ref="R5:R20" si="1">IF(AND(P5="Preventivo
25%",Q5="Manual
15%"),40%,IF(AND(P5="Preventivo
25%",Q5="Automático
25%"),50%,IF(AND(P5="Detectivo
15%",Q5="Manual
15%"),30%,IF(AND(P5="Detectivo
15%",Q5="Automático
25%"),40%,IF(AND(P5="Correctivo
10%",Q5="Manual
15%"),25%,IF(AND(P5="Correctivo
10%",Q5="Automático
25%"),35%,"-"))))))</f>
        <v>0.4</v>
      </c>
      <c r="S5" s="119" t="s">
        <v>1015</v>
      </c>
      <c r="T5" s="119" t="s">
        <v>1078</v>
      </c>
      <c r="U5" s="119" t="s">
        <v>1072</v>
      </c>
      <c r="V5" s="122">
        <f>IF(OR(P5="Preventivo
25%",P5="Detectivo
15%"),(I5-(I5*R5)),"No Afecta Probabilidad")</f>
        <v>36</v>
      </c>
      <c r="W5" s="119" t="s">
        <v>1073</v>
      </c>
      <c r="X5" s="122">
        <f>+V5</f>
        <v>36</v>
      </c>
      <c r="Y5" s="122" t="str">
        <f>IF(P5="Correctivo
10%",(K5-(K5*R5)),"No Afecta
Impacto")</f>
        <v>No Afecta
Impacto</v>
      </c>
      <c r="Z5" s="120" t="s">
        <v>12</v>
      </c>
      <c r="AA5" s="12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19" t="s">
        <v>1074</v>
      </c>
      <c r="AC5" s="124" t="s">
        <v>1079</v>
      </c>
      <c r="AD5" s="119" t="s">
        <v>1075</v>
      </c>
      <c r="AE5" s="136">
        <v>44926</v>
      </c>
      <c r="AF5" s="120" t="s">
        <v>1080</v>
      </c>
      <c r="AG5" s="124" t="s">
        <v>1334</v>
      </c>
    </row>
    <row r="6" spans="1:33" ht="204" x14ac:dyDescent="0.25">
      <c r="A6" s="186" t="s">
        <v>1081</v>
      </c>
      <c r="B6" s="187"/>
      <c r="C6" s="188" t="s">
        <v>1082</v>
      </c>
      <c r="D6" s="189"/>
      <c r="E6" s="190"/>
      <c r="F6" s="131" t="s">
        <v>1083</v>
      </c>
      <c r="G6" s="123" t="s">
        <v>1067</v>
      </c>
      <c r="H6" s="11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19">
        <f t="shared" si="0"/>
        <v>60</v>
      </c>
      <c r="J6" s="120" t="s">
        <v>12</v>
      </c>
      <c r="K6" s="119" t="str">
        <f t="shared" ref="K6:K20" si="2">IF(J6="Leve",20,IF(J6="Menor",40, IF(J6="Moderado",60, IF(J6="Mayor","80", IF(J6="Catastrófico", 100, "-")))))</f>
        <v>80</v>
      </c>
      <c r="L6" s="12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67" t="s">
        <v>1084</v>
      </c>
      <c r="N6" s="119" t="s">
        <v>1015</v>
      </c>
      <c r="O6" s="119" t="s">
        <v>1068</v>
      </c>
      <c r="P6" s="120" t="s">
        <v>1069</v>
      </c>
      <c r="Q6" s="120" t="s">
        <v>1070</v>
      </c>
      <c r="R6" s="121">
        <f t="shared" si="1"/>
        <v>0.4</v>
      </c>
      <c r="S6" s="119" t="s">
        <v>1015</v>
      </c>
      <c r="T6" s="119" t="s">
        <v>1078</v>
      </c>
      <c r="U6" s="119" t="s">
        <v>1072</v>
      </c>
      <c r="V6" s="122">
        <f>IF(OR(P6="Preventivo
25%",P6="Detectivo
15%"),(I6-(I6*R6)),"No Afecta Probabilidad")</f>
        <v>36</v>
      </c>
      <c r="W6" s="119" t="s">
        <v>1073</v>
      </c>
      <c r="X6" s="122">
        <f>+V6</f>
        <v>36</v>
      </c>
      <c r="Y6" s="122" t="str">
        <f>IF(P6="Correctivo
10%",(K6-(K6*R6)),"No Afecta
Impacto")</f>
        <v>No Afecta
Impacto</v>
      </c>
      <c r="Z6" s="120" t="s">
        <v>12</v>
      </c>
      <c r="AA6" s="12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19" t="s">
        <v>1074</v>
      </c>
      <c r="AC6" s="124" t="s">
        <v>1085</v>
      </c>
      <c r="AD6" s="120" t="s">
        <v>1081</v>
      </c>
      <c r="AE6" s="136">
        <v>44926</v>
      </c>
      <c r="AF6" s="120" t="s">
        <v>350</v>
      </c>
      <c r="AG6" s="164" t="s">
        <v>1336</v>
      </c>
    </row>
    <row r="7" spans="1:33" ht="229.5" x14ac:dyDescent="0.25">
      <c r="A7" s="186" t="s">
        <v>1081</v>
      </c>
      <c r="B7" s="187"/>
      <c r="C7" s="188" t="s">
        <v>1086</v>
      </c>
      <c r="D7" s="189"/>
      <c r="E7" s="190"/>
      <c r="F7" s="131" t="s">
        <v>1066</v>
      </c>
      <c r="G7" s="123" t="s">
        <v>1067</v>
      </c>
      <c r="H7" s="11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19">
        <f t="shared" si="0"/>
        <v>60</v>
      </c>
      <c r="J7" s="120" t="s">
        <v>19</v>
      </c>
      <c r="K7" s="119">
        <f t="shared" si="2"/>
        <v>60</v>
      </c>
      <c r="L7" s="12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67" t="s">
        <v>1253</v>
      </c>
      <c r="N7" s="119" t="s">
        <v>1068</v>
      </c>
      <c r="O7" s="119" t="s">
        <v>1015</v>
      </c>
      <c r="P7" s="120" t="s">
        <v>1087</v>
      </c>
      <c r="Q7" s="120" t="s">
        <v>1070</v>
      </c>
      <c r="R7" s="121">
        <f t="shared" si="1"/>
        <v>0.25</v>
      </c>
      <c r="S7" s="119" t="s">
        <v>1015</v>
      </c>
      <c r="T7" s="119" t="s">
        <v>1071</v>
      </c>
      <c r="U7" s="119" t="s">
        <v>1072</v>
      </c>
      <c r="V7" s="122" t="str">
        <f>IF(OR(P7="Preventivo
25%",P7="Detectivo
15%"),(I7-(I7*R7)),"No Afecta Probabilidad")</f>
        <v>No Afecta Probabilidad</v>
      </c>
      <c r="W7" s="119" t="s">
        <v>1088</v>
      </c>
      <c r="X7" s="122">
        <f>+I7</f>
        <v>60</v>
      </c>
      <c r="Y7" s="122">
        <f t="shared" ref="Y7:Y20" si="3">IF(P7="Correctivo
10%",(K7-(K7*R7)),"No Afecta
Impacto")</f>
        <v>45</v>
      </c>
      <c r="Z7" s="120" t="s">
        <v>19</v>
      </c>
      <c r="AA7" s="12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19" t="s">
        <v>1074</v>
      </c>
      <c r="AC7" s="124" t="s">
        <v>1089</v>
      </c>
      <c r="AD7" s="120" t="s">
        <v>1081</v>
      </c>
      <c r="AE7" s="136">
        <v>44926</v>
      </c>
      <c r="AF7" s="120" t="s">
        <v>350</v>
      </c>
      <c r="AG7" s="124" t="s">
        <v>1338</v>
      </c>
    </row>
    <row r="8" spans="1:33" ht="63.75" customHeight="1" x14ac:dyDescent="0.25">
      <c r="A8" s="186" t="s">
        <v>1081</v>
      </c>
      <c r="B8" s="187"/>
      <c r="C8" s="188" t="s">
        <v>1090</v>
      </c>
      <c r="D8" s="189"/>
      <c r="E8" s="190"/>
      <c r="F8" s="131" t="s">
        <v>1083</v>
      </c>
      <c r="G8" s="123" t="s">
        <v>1067</v>
      </c>
      <c r="H8" s="11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19">
        <f t="shared" si="0"/>
        <v>60</v>
      </c>
      <c r="J8" s="120" t="s">
        <v>19</v>
      </c>
      <c r="K8" s="119">
        <f t="shared" si="2"/>
        <v>60</v>
      </c>
      <c r="L8" s="12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67" t="s">
        <v>1091</v>
      </c>
      <c r="N8" s="119" t="s">
        <v>1015</v>
      </c>
      <c r="O8" s="119" t="s">
        <v>1068</v>
      </c>
      <c r="P8" s="120" t="s">
        <v>1069</v>
      </c>
      <c r="Q8" s="120" t="s">
        <v>1070</v>
      </c>
      <c r="R8" s="121">
        <f t="shared" si="1"/>
        <v>0.4</v>
      </c>
      <c r="S8" s="119" t="s">
        <v>1015</v>
      </c>
      <c r="T8" s="119" t="s">
        <v>1078</v>
      </c>
      <c r="U8" s="119" t="s">
        <v>1072</v>
      </c>
      <c r="V8" s="122">
        <f t="shared" ref="V8:V20" si="4">IF(OR(P8="Preventivo
25%",P8="Detectivo
15%"),(I8-(I8*R8)),"No Afecta Probabilidad")</f>
        <v>36</v>
      </c>
      <c r="W8" s="119" t="s">
        <v>1073</v>
      </c>
      <c r="X8" s="122">
        <f t="shared" ref="X8:X18" si="5">+V8</f>
        <v>36</v>
      </c>
      <c r="Y8" s="122" t="str">
        <f t="shared" si="3"/>
        <v>No Afecta
Impacto</v>
      </c>
      <c r="Z8" s="120" t="s">
        <v>19</v>
      </c>
      <c r="AA8" s="12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19" t="s">
        <v>1074</v>
      </c>
      <c r="AC8" s="124" t="s">
        <v>1261</v>
      </c>
      <c r="AD8" s="120" t="s">
        <v>1081</v>
      </c>
      <c r="AE8" s="136">
        <v>44926</v>
      </c>
      <c r="AF8" s="120" t="s">
        <v>350</v>
      </c>
      <c r="AG8" s="124" t="s">
        <v>1339</v>
      </c>
    </row>
    <row r="9" spans="1:33" ht="63.75" x14ac:dyDescent="0.25">
      <c r="A9" s="186" t="s">
        <v>1081</v>
      </c>
      <c r="B9" s="187"/>
      <c r="C9" s="188" t="s">
        <v>1093</v>
      </c>
      <c r="D9" s="189"/>
      <c r="E9" s="190"/>
      <c r="F9" s="131" t="s">
        <v>1083</v>
      </c>
      <c r="G9" s="123" t="s">
        <v>1067</v>
      </c>
      <c r="H9" s="119" t="str">
        <f t="shared" ref="H9:H20"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19">
        <f t="shared" si="0"/>
        <v>60</v>
      </c>
      <c r="J9" s="120" t="s">
        <v>19</v>
      </c>
      <c r="K9" s="119">
        <f t="shared" si="2"/>
        <v>60</v>
      </c>
      <c r="L9" s="120" t="str">
        <f t="shared" ref="L9:L20"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67" t="s">
        <v>1094</v>
      </c>
      <c r="N9" s="119" t="s">
        <v>1015</v>
      </c>
      <c r="O9" s="119" t="s">
        <v>1068</v>
      </c>
      <c r="P9" s="120" t="s">
        <v>1069</v>
      </c>
      <c r="Q9" s="120" t="s">
        <v>1070</v>
      </c>
      <c r="R9" s="121">
        <f t="shared" si="1"/>
        <v>0.4</v>
      </c>
      <c r="S9" s="119" t="s">
        <v>1015</v>
      </c>
      <c r="T9" s="119" t="s">
        <v>1078</v>
      </c>
      <c r="U9" s="119" t="s">
        <v>1072</v>
      </c>
      <c r="V9" s="122">
        <f t="shared" si="4"/>
        <v>36</v>
      </c>
      <c r="W9" s="119" t="s">
        <v>1073</v>
      </c>
      <c r="X9" s="122">
        <f t="shared" si="5"/>
        <v>36</v>
      </c>
      <c r="Y9" s="122" t="str">
        <f t="shared" si="3"/>
        <v>No Afecta
Impacto</v>
      </c>
      <c r="Z9" s="120" t="s">
        <v>19</v>
      </c>
      <c r="AA9" s="120" t="str">
        <f t="shared" ref="AA9:AA20"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19" t="s">
        <v>1074</v>
      </c>
      <c r="AC9" s="124" t="s">
        <v>1095</v>
      </c>
      <c r="AD9" s="120" t="s">
        <v>1081</v>
      </c>
      <c r="AE9" s="136">
        <v>44926</v>
      </c>
      <c r="AF9" s="120" t="s">
        <v>350</v>
      </c>
      <c r="AG9" s="170" t="s">
        <v>1315</v>
      </c>
    </row>
    <row r="10" spans="1:33" ht="242.25" x14ac:dyDescent="0.25">
      <c r="A10" s="186" t="s">
        <v>1100</v>
      </c>
      <c r="B10" s="187"/>
      <c r="C10" s="183" t="s">
        <v>1101</v>
      </c>
      <c r="D10" s="184"/>
      <c r="E10" s="185"/>
      <c r="F10" s="123" t="s">
        <v>1102</v>
      </c>
      <c r="G10" s="123" t="s">
        <v>1099</v>
      </c>
      <c r="H10" s="119" t="str">
        <f t="shared" si="6"/>
        <v>Baja</v>
      </c>
      <c r="I10" s="119">
        <f t="shared" si="0"/>
        <v>40</v>
      </c>
      <c r="J10" s="120" t="s">
        <v>12</v>
      </c>
      <c r="K10" s="119" t="str">
        <f t="shared" si="2"/>
        <v>80</v>
      </c>
      <c r="L10" s="120" t="str">
        <f t="shared" si="7"/>
        <v>Zona Alta</v>
      </c>
      <c r="M10" s="167" t="s">
        <v>1103</v>
      </c>
      <c r="N10" s="119" t="s">
        <v>1015</v>
      </c>
      <c r="O10" s="119" t="s">
        <v>1068</v>
      </c>
      <c r="P10" s="120" t="s">
        <v>1069</v>
      </c>
      <c r="Q10" s="120" t="s">
        <v>1070</v>
      </c>
      <c r="R10" s="121">
        <f t="shared" si="1"/>
        <v>0.4</v>
      </c>
      <c r="S10" s="119" t="s">
        <v>1015</v>
      </c>
      <c r="T10" s="119" t="s">
        <v>1078</v>
      </c>
      <c r="U10" s="119" t="s">
        <v>1072</v>
      </c>
      <c r="V10" s="122">
        <f t="shared" si="4"/>
        <v>24</v>
      </c>
      <c r="W10" s="119" t="s">
        <v>1073</v>
      </c>
      <c r="X10" s="122">
        <f t="shared" si="5"/>
        <v>24</v>
      </c>
      <c r="Y10" s="122" t="str">
        <f t="shared" si="3"/>
        <v>No Afecta
Impacto</v>
      </c>
      <c r="Z10" s="120" t="s">
        <v>12</v>
      </c>
      <c r="AA10" s="120" t="str">
        <f t="shared" si="8"/>
        <v>Zona Alta</v>
      </c>
      <c r="AB10" s="119" t="s">
        <v>1074</v>
      </c>
      <c r="AC10" s="124" t="s">
        <v>1104</v>
      </c>
      <c r="AD10" s="120" t="s">
        <v>1105</v>
      </c>
      <c r="AE10" s="136">
        <v>44926</v>
      </c>
      <c r="AF10" s="120" t="s">
        <v>549</v>
      </c>
      <c r="AG10" s="124" t="s">
        <v>1340</v>
      </c>
    </row>
    <row r="11" spans="1:33" ht="76.5" x14ac:dyDescent="0.25">
      <c r="A11" s="186" t="s">
        <v>1106</v>
      </c>
      <c r="B11" s="187"/>
      <c r="C11" s="183" t="s">
        <v>1107</v>
      </c>
      <c r="D11" s="184"/>
      <c r="E11" s="185"/>
      <c r="F11" s="118" t="s">
        <v>1066</v>
      </c>
      <c r="G11" s="118" t="s">
        <v>1099</v>
      </c>
      <c r="H11" s="119" t="str">
        <f t="shared" si="6"/>
        <v>Baja</v>
      </c>
      <c r="I11" s="119">
        <f t="shared" si="0"/>
        <v>40</v>
      </c>
      <c r="J11" s="120" t="s">
        <v>12</v>
      </c>
      <c r="K11" s="119" t="str">
        <f t="shared" si="2"/>
        <v>80</v>
      </c>
      <c r="L11" s="120" t="str">
        <f t="shared" si="7"/>
        <v>Zona Alta</v>
      </c>
      <c r="M11" s="167" t="s">
        <v>1254</v>
      </c>
      <c r="N11" s="119" t="s">
        <v>1015</v>
      </c>
      <c r="O11" s="119" t="s">
        <v>1068</v>
      </c>
      <c r="P11" s="119" t="s">
        <v>1069</v>
      </c>
      <c r="Q11" s="119" t="s">
        <v>1070</v>
      </c>
      <c r="R11" s="121">
        <f t="shared" si="1"/>
        <v>0.4</v>
      </c>
      <c r="S11" s="119" t="s">
        <v>1015</v>
      </c>
      <c r="T11" s="119" t="s">
        <v>1078</v>
      </c>
      <c r="U11" s="119" t="s">
        <v>1072</v>
      </c>
      <c r="V11" s="122">
        <f t="shared" si="4"/>
        <v>24</v>
      </c>
      <c r="W11" s="119" t="s">
        <v>1073</v>
      </c>
      <c r="X11" s="122">
        <f t="shared" si="5"/>
        <v>24</v>
      </c>
      <c r="Y11" s="122" t="str">
        <f t="shared" si="3"/>
        <v>No Afecta
Impacto</v>
      </c>
      <c r="Z11" s="120" t="s">
        <v>12</v>
      </c>
      <c r="AA11" s="120" t="str">
        <f t="shared" si="8"/>
        <v>Zona Alta</v>
      </c>
      <c r="AB11" s="119" t="s">
        <v>1074</v>
      </c>
      <c r="AC11" s="125" t="s">
        <v>1262</v>
      </c>
      <c r="AD11" s="119" t="s">
        <v>1108</v>
      </c>
      <c r="AE11" s="136">
        <v>44926</v>
      </c>
      <c r="AF11" s="119" t="s">
        <v>549</v>
      </c>
      <c r="AG11" s="170" t="s">
        <v>1341</v>
      </c>
    </row>
    <row r="12" spans="1:33" ht="153" x14ac:dyDescent="0.25">
      <c r="A12" s="186" t="s">
        <v>1109</v>
      </c>
      <c r="B12" s="187"/>
      <c r="C12" s="183" t="s">
        <v>1110</v>
      </c>
      <c r="D12" s="184"/>
      <c r="E12" s="185"/>
      <c r="F12" s="118" t="s">
        <v>1066</v>
      </c>
      <c r="G12" s="118" t="s">
        <v>1099</v>
      </c>
      <c r="H12" s="119" t="str">
        <f t="shared" si="6"/>
        <v>Baja</v>
      </c>
      <c r="I12" s="119">
        <f t="shared" si="0"/>
        <v>40</v>
      </c>
      <c r="J12" s="120" t="s">
        <v>19</v>
      </c>
      <c r="K12" s="119">
        <f t="shared" si="2"/>
        <v>60</v>
      </c>
      <c r="L12" s="120" t="str">
        <f t="shared" si="7"/>
        <v>Zona Moderada</v>
      </c>
      <c r="M12" s="167" t="s">
        <v>1111</v>
      </c>
      <c r="N12" s="119" t="s">
        <v>1015</v>
      </c>
      <c r="O12" s="119" t="s">
        <v>1068</v>
      </c>
      <c r="P12" s="119" t="s">
        <v>1069</v>
      </c>
      <c r="Q12" s="119" t="s">
        <v>1070</v>
      </c>
      <c r="R12" s="121">
        <f t="shared" si="1"/>
        <v>0.4</v>
      </c>
      <c r="S12" s="119" t="s">
        <v>1096</v>
      </c>
      <c r="T12" s="119" t="s">
        <v>1071</v>
      </c>
      <c r="U12" s="119" t="s">
        <v>1097</v>
      </c>
      <c r="V12" s="122">
        <f t="shared" si="4"/>
        <v>24</v>
      </c>
      <c r="W12" s="119" t="s">
        <v>1073</v>
      </c>
      <c r="X12" s="122">
        <f t="shared" si="5"/>
        <v>24</v>
      </c>
      <c r="Y12" s="122" t="str">
        <f t="shared" si="3"/>
        <v>No Afecta
Impacto</v>
      </c>
      <c r="Z12" s="120" t="s">
        <v>19</v>
      </c>
      <c r="AA12" s="120" t="str">
        <f t="shared" si="8"/>
        <v>Zona Moderada</v>
      </c>
      <c r="AB12" s="119" t="s">
        <v>1074</v>
      </c>
      <c r="AC12" s="125" t="s">
        <v>1112</v>
      </c>
      <c r="AD12" s="119" t="s">
        <v>1113</v>
      </c>
      <c r="AE12" s="136">
        <v>44926</v>
      </c>
      <c r="AF12" s="119" t="s">
        <v>549</v>
      </c>
      <c r="AG12" s="165" t="s">
        <v>1343</v>
      </c>
    </row>
    <row r="13" spans="1:33" ht="63.75" x14ac:dyDescent="0.25">
      <c r="A13" s="186" t="s">
        <v>1114</v>
      </c>
      <c r="B13" s="187"/>
      <c r="C13" s="183" t="s">
        <v>1115</v>
      </c>
      <c r="D13" s="184"/>
      <c r="E13" s="185"/>
      <c r="F13" s="118" t="s">
        <v>1066</v>
      </c>
      <c r="G13" s="118" t="s">
        <v>1067</v>
      </c>
      <c r="H13" s="119" t="str">
        <f t="shared" si="6"/>
        <v>Media / Moderada</v>
      </c>
      <c r="I13" s="119">
        <f t="shared" si="0"/>
        <v>60</v>
      </c>
      <c r="J13" s="120" t="s">
        <v>12</v>
      </c>
      <c r="K13" s="119" t="str">
        <f t="shared" si="2"/>
        <v>80</v>
      </c>
      <c r="L13" s="120" t="str">
        <f t="shared" si="7"/>
        <v>Zona Alta</v>
      </c>
      <c r="M13" s="167" t="s">
        <v>1255</v>
      </c>
      <c r="N13" s="119" t="s">
        <v>1015</v>
      </c>
      <c r="O13" s="119" t="s">
        <v>1068</v>
      </c>
      <c r="P13" s="119" t="s">
        <v>1069</v>
      </c>
      <c r="Q13" s="119" t="s">
        <v>1070</v>
      </c>
      <c r="R13" s="121">
        <f t="shared" si="1"/>
        <v>0.4</v>
      </c>
      <c r="S13" s="119" t="s">
        <v>1015</v>
      </c>
      <c r="T13" s="119" t="s">
        <v>1078</v>
      </c>
      <c r="U13" s="119" t="s">
        <v>1072</v>
      </c>
      <c r="V13" s="122">
        <f>IF(OR(P13="Preventivo
25%",P13="Detectivo
15%"),(I13-(I13*R13)),"No Afecta Probabilidad")</f>
        <v>36</v>
      </c>
      <c r="W13" s="119" t="s">
        <v>1088</v>
      </c>
      <c r="X13" s="122">
        <f t="shared" si="5"/>
        <v>36</v>
      </c>
      <c r="Y13" s="122" t="str">
        <f>IF(P13="Correctivo
10%",(K13-(K13*R13)),"No Afecta
Impacto")</f>
        <v>No Afecta
Impacto</v>
      </c>
      <c r="Z13" s="120" t="s">
        <v>12</v>
      </c>
      <c r="AA13" s="120" t="str">
        <f t="shared" si="8"/>
        <v>Zona Alta</v>
      </c>
      <c r="AB13" s="119" t="s">
        <v>1074</v>
      </c>
      <c r="AC13" s="125" t="s">
        <v>1263</v>
      </c>
      <c r="AD13" s="119" t="s">
        <v>1116</v>
      </c>
      <c r="AE13" s="136">
        <v>44865</v>
      </c>
      <c r="AF13" s="119" t="s">
        <v>549</v>
      </c>
      <c r="AG13" s="165" t="s">
        <v>1342</v>
      </c>
    </row>
    <row r="14" spans="1:33" ht="76.5" x14ac:dyDescent="0.25">
      <c r="A14" s="186" t="s">
        <v>1117</v>
      </c>
      <c r="B14" s="187"/>
      <c r="C14" s="183" t="s">
        <v>1251</v>
      </c>
      <c r="D14" s="184"/>
      <c r="E14" s="185"/>
      <c r="F14" s="118" t="s">
        <v>1066</v>
      </c>
      <c r="G14" s="118" t="s">
        <v>1067</v>
      </c>
      <c r="H14" s="119" t="str">
        <f t="shared" si="6"/>
        <v>Media / Moderada</v>
      </c>
      <c r="I14" s="119">
        <f t="shared" si="0"/>
        <v>60</v>
      </c>
      <c r="J14" s="120" t="s">
        <v>19</v>
      </c>
      <c r="K14" s="119">
        <f t="shared" si="2"/>
        <v>60</v>
      </c>
      <c r="L14" s="120" t="str">
        <f t="shared" si="7"/>
        <v>Zona Moderada</v>
      </c>
      <c r="M14" s="167" t="s">
        <v>1118</v>
      </c>
      <c r="N14" s="119" t="s">
        <v>1015</v>
      </c>
      <c r="O14" s="119" t="s">
        <v>1068</v>
      </c>
      <c r="P14" s="119" t="s">
        <v>1069</v>
      </c>
      <c r="Q14" s="119" t="s">
        <v>1119</v>
      </c>
      <c r="R14" s="121">
        <f t="shared" si="1"/>
        <v>0.5</v>
      </c>
      <c r="S14" s="119" t="s">
        <v>1015</v>
      </c>
      <c r="T14" s="119" t="s">
        <v>1078</v>
      </c>
      <c r="U14" s="119" t="s">
        <v>1072</v>
      </c>
      <c r="V14" s="122">
        <f t="shared" si="4"/>
        <v>30</v>
      </c>
      <c r="W14" s="119" t="s">
        <v>1073</v>
      </c>
      <c r="X14" s="122">
        <f t="shared" si="5"/>
        <v>30</v>
      </c>
      <c r="Y14" s="122" t="str">
        <f t="shared" si="3"/>
        <v>No Afecta
Impacto</v>
      </c>
      <c r="Z14" s="120" t="s">
        <v>19</v>
      </c>
      <c r="AA14" s="120" t="str">
        <f t="shared" si="8"/>
        <v>Zona Moderada</v>
      </c>
      <c r="AB14" s="119" t="s">
        <v>1074</v>
      </c>
      <c r="AC14" s="125" t="s">
        <v>1264</v>
      </c>
      <c r="AD14" s="119" t="s">
        <v>1265</v>
      </c>
      <c r="AE14" s="136">
        <v>44926</v>
      </c>
      <c r="AF14" s="119" t="s">
        <v>549</v>
      </c>
      <c r="AG14" s="169" t="s">
        <v>1344</v>
      </c>
    </row>
    <row r="15" spans="1:33" ht="51" x14ac:dyDescent="0.25">
      <c r="A15" s="186" t="s">
        <v>1120</v>
      </c>
      <c r="B15" s="187"/>
      <c r="C15" s="183" t="s">
        <v>1121</v>
      </c>
      <c r="D15" s="184"/>
      <c r="E15" s="185"/>
      <c r="F15" s="118" t="s">
        <v>1066</v>
      </c>
      <c r="G15" s="118" t="s">
        <v>1122</v>
      </c>
      <c r="H15" s="119" t="str">
        <f t="shared" si="6"/>
        <v>Alta</v>
      </c>
      <c r="I15" s="119" t="str">
        <f t="shared" si="0"/>
        <v>80</v>
      </c>
      <c r="J15" s="120" t="s">
        <v>19</v>
      </c>
      <c r="K15" s="119">
        <f t="shared" si="2"/>
        <v>60</v>
      </c>
      <c r="L15" s="120" t="str">
        <f t="shared" si="7"/>
        <v>Zona Alta</v>
      </c>
      <c r="M15" s="167" t="s">
        <v>1123</v>
      </c>
      <c r="N15" s="119" t="s">
        <v>1015</v>
      </c>
      <c r="O15" s="119" t="s">
        <v>1068</v>
      </c>
      <c r="P15" s="119" t="s">
        <v>1069</v>
      </c>
      <c r="Q15" s="119" t="s">
        <v>1070</v>
      </c>
      <c r="R15" s="121">
        <f t="shared" si="1"/>
        <v>0.4</v>
      </c>
      <c r="S15" s="119" t="s">
        <v>1015</v>
      </c>
      <c r="T15" s="119" t="s">
        <v>1071</v>
      </c>
      <c r="U15" s="119" t="s">
        <v>1072</v>
      </c>
      <c r="V15" s="122">
        <f t="shared" si="4"/>
        <v>48</v>
      </c>
      <c r="W15" s="119" t="s">
        <v>1088</v>
      </c>
      <c r="X15" s="122">
        <f t="shared" si="5"/>
        <v>48</v>
      </c>
      <c r="Y15" s="122" t="str">
        <f t="shared" si="3"/>
        <v>No Afecta
Impacto</v>
      </c>
      <c r="Z15" s="120" t="s">
        <v>19</v>
      </c>
      <c r="AA15" s="120" t="str">
        <f t="shared" si="8"/>
        <v>Zona Moderada</v>
      </c>
      <c r="AB15" s="119" t="s">
        <v>1074</v>
      </c>
      <c r="AC15" s="125" t="s">
        <v>1266</v>
      </c>
      <c r="AD15" s="119" t="s">
        <v>1124</v>
      </c>
      <c r="AE15" s="136">
        <v>44926</v>
      </c>
      <c r="AF15" s="119" t="s">
        <v>549</v>
      </c>
      <c r="AG15" s="124" t="s">
        <v>1316</v>
      </c>
    </row>
    <row r="16" spans="1:33" ht="63.75" x14ac:dyDescent="0.25">
      <c r="A16" s="186" t="s">
        <v>1064</v>
      </c>
      <c r="B16" s="187"/>
      <c r="C16" s="183" t="s">
        <v>1125</v>
      </c>
      <c r="D16" s="184"/>
      <c r="E16" s="185"/>
      <c r="F16" s="118" t="s">
        <v>1083</v>
      </c>
      <c r="G16" s="118" t="s">
        <v>1067</v>
      </c>
      <c r="H16" s="119" t="str">
        <f t="shared" si="6"/>
        <v>Media / Moderada</v>
      </c>
      <c r="I16" s="119">
        <f t="shared" si="0"/>
        <v>60</v>
      </c>
      <c r="J16" s="120" t="s">
        <v>19</v>
      </c>
      <c r="K16" s="119">
        <f t="shared" si="2"/>
        <v>60</v>
      </c>
      <c r="L16" s="120" t="str">
        <f t="shared" si="7"/>
        <v>Zona Moderada</v>
      </c>
      <c r="M16" s="167" t="s">
        <v>1256</v>
      </c>
      <c r="N16" s="119" t="s">
        <v>1015</v>
      </c>
      <c r="O16" s="119" t="s">
        <v>1068</v>
      </c>
      <c r="P16" s="119" t="s">
        <v>1069</v>
      </c>
      <c r="Q16" s="119" t="s">
        <v>1119</v>
      </c>
      <c r="R16" s="121">
        <f t="shared" si="1"/>
        <v>0.5</v>
      </c>
      <c r="S16" s="119" t="s">
        <v>1015</v>
      </c>
      <c r="T16" s="119" t="s">
        <v>1078</v>
      </c>
      <c r="U16" s="119" t="s">
        <v>1072</v>
      </c>
      <c r="V16" s="122">
        <f t="shared" si="4"/>
        <v>30</v>
      </c>
      <c r="W16" s="119" t="s">
        <v>1073</v>
      </c>
      <c r="X16" s="122">
        <f t="shared" si="5"/>
        <v>30</v>
      </c>
      <c r="Y16" s="122" t="str">
        <f t="shared" si="3"/>
        <v>No Afecta
Impacto</v>
      </c>
      <c r="Z16" s="120" t="s">
        <v>19</v>
      </c>
      <c r="AA16" s="120" t="str">
        <f t="shared" si="8"/>
        <v>Zona Moderada</v>
      </c>
      <c r="AB16" s="119" t="s">
        <v>1074</v>
      </c>
      <c r="AC16" s="125" t="s">
        <v>1267</v>
      </c>
      <c r="AD16" s="119" t="s">
        <v>1268</v>
      </c>
      <c r="AE16" s="136">
        <v>44926</v>
      </c>
      <c r="AF16" s="119" t="s">
        <v>549</v>
      </c>
      <c r="AG16" s="124" t="s">
        <v>1345</v>
      </c>
    </row>
    <row r="17" spans="1:34" ht="38.25" x14ac:dyDescent="0.25">
      <c r="A17" s="186" t="s">
        <v>1126</v>
      </c>
      <c r="B17" s="187"/>
      <c r="C17" s="183" t="s">
        <v>1127</v>
      </c>
      <c r="D17" s="184"/>
      <c r="E17" s="185"/>
      <c r="F17" s="118" t="s">
        <v>1083</v>
      </c>
      <c r="G17" s="118" t="s">
        <v>1128</v>
      </c>
      <c r="H17" s="119" t="str">
        <f t="shared" si="6"/>
        <v>Muy Baja</v>
      </c>
      <c r="I17" s="119">
        <f t="shared" si="0"/>
        <v>20</v>
      </c>
      <c r="J17" s="120" t="s">
        <v>19</v>
      </c>
      <c r="K17" s="119">
        <f t="shared" si="2"/>
        <v>60</v>
      </c>
      <c r="L17" s="120" t="str">
        <f t="shared" si="7"/>
        <v>Zona Moderada</v>
      </c>
      <c r="M17" s="167" t="s">
        <v>1129</v>
      </c>
      <c r="N17" s="119" t="s">
        <v>1015</v>
      </c>
      <c r="O17" s="119" t="s">
        <v>1068</v>
      </c>
      <c r="P17" s="119" t="s">
        <v>1069</v>
      </c>
      <c r="Q17" s="119" t="s">
        <v>1070</v>
      </c>
      <c r="R17" s="121">
        <f t="shared" si="1"/>
        <v>0.4</v>
      </c>
      <c r="S17" s="119" t="s">
        <v>1015</v>
      </c>
      <c r="T17" s="119" t="s">
        <v>1078</v>
      </c>
      <c r="U17" s="119" t="s">
        <v>1072</v>
      </c>
      <c r="V17" s="122">
        <f>IF(OR(P17="Preventivo
25%",P17="Detectivo
15%"),(I17-(I17*R17)),"No Afecta Probabilidad")</f>
        <v>12</v>
      </c>
      <c r="W17" s="119" t="s">
        <v>1088</v>
      </c>
      <c r="X17" s="122">
        <f t="shared" si="5"/>
        <v>12</v>
      </c>
      <c r="Y17" s="122" t="str">
        <f t="shared" si="3"/>
        <v>No Afecta
Impacto</v>
      </c>
      <c r="Z17" s="120" t="s">
        <v>19</v>
      </c>
      <c r="AA17" s="120" t="str">
        <f t="shared" si="8"/>
        <v>Zona Moderada</v>
      </c>
      <c r="AB17" s="119" t="s">
        <v>1074</v>
      </c>
      <c r="AC17" s="125" t="s">
        <v>1130</v>
      </c>
      <c r="AD17" s="119" t="s">
        <v>1131</v>
      </c>
      <c r="AE17" s="136">
        <v>44926</v>
      </c>
      <c r="AF17" s="119" t="s">
        <v>549</v>
      </c>
      <c r="AG17" s="165" t="s">
        <v>1318</v>
      </c>
    </row>
    <row r="18" spans="1:34" ht="38.25" x14ac:dyDescent="0.25">
      <c r="A18" s="186" t="s">
        <v>1106</v>
      </c>
      <c r="B18" s="187"/>
      <c r="C18" s="183" t="s">
        <v>1133</v>
      </c>
      <c r="D18" s="184"/>
      <c r="E18" s="185"/>
      <c r="F18" s="118" t="s">
        <v>1066</v>
      </c>
      <c r="G18" s="118" t="s">
        <v>1067</v>
      </c>
      <c r="H18" s="119" t="str">
        <f t="shared" si="6"/>
        <v>Media / Moderada</v>
      </c>
      <c r="I18" s="119">
        <f t="shared" si="0"/>
        <v>60</v>
      </c>
      <c r="J18" s="120" t="s">
        <v>19</v>
      </c>
      <c r="K18" s="119">
        <f t="shared" si="2"/>
        <v>60</v>
      </c>
      <c r="L18" s="120" t="str">
        <f t="shared" si="7"/>
        <v>Zona Moderada</v>
      </c>
      <c r="M18" s="167" t="s">
        <v>1134</v>
      </c>
      <c r="N18" s="119" t="s">
        <v>1015</v>
      </c>
      <c r="O18" s="119" t="s">
        <v>1068</v>
      </c>
      <c r="P18" s="119" t="s">
        <v>1069</v>
      </c>
      <c r="Q18" s="119" t="s">
        <v>1070</v>
      </c>
      <c r="R18" s="121">
        <f t="shared" si="1"/>
        <v>0.4</v>
      </c>
      <c r="S18" s="119" t="s">
        <v>1015</v>
      </c>
      <c r="T18" s="119" t="s">
        <v>1078</v>
      </c>
      <c r="U18" s="119" t="s">
        <v>1072</v>
      </c>
      <c r="V18" s="122">
        <f t="shared" si="4"/>
        <v>36</v>
      </c>
      <c r="W18" s="119" t="s">
        <v>1073</v>
      </c>
      <c r="X18" s="122">
        <f t="shared" si="5"/>
        <v>36</v>
      </c>
      <c r="Y18" s="122" t="str">
        <f t="shared" si="3"/>
        <v>No Afecta
Impacto</v>
      </c>
      <c r="Z18" s="120" t="s">
        <v>1135</v>
      </c>
      <c r="AA18" s="120" t="str">
        <f t="shared" si="8"/>
        <v>Zona Moderada</v>
      </c>
      <c r="AB18" s="119" t="s">
        <v>1074</v>
      </c>
      <c r="AC18" s="125" t="s">
        <v>1136</v>
      </c>
      <c r="AD18" s="119" t="s">
        <v>1137</v>
      </c>
      <c r="AE18" s="136">
        <v>44926</v>
      </c>
      <c r="AF18" s="119" t="s">
        <v>1138</v>
      </c>
      <c r="AG18" s="166" t="s">
        <v>1346</v>
      </c>
    </row>
    <row r="19" spans="1:34" ht="102" x14ac:dyDescent="0.25">
      <c r="A19" s="186" t="s">
        <v>1139</v>
      </c>
      <c r="B19" s="187"/>
      <c r="C19" s="183" t="s">
        <v>24</v>
      </c>
      <c r="D19" s="184"/>
      <c r="E19" s="185"/>
      <c r="F19" s="118" t="s">
        <v>1066</v>
      </c>
      <c r="G19" s="118" t="s">
        <v>1067</v>
      </c>
      <c r="H19" s="119" t="str">
        <f t="shared" si="6"/>
        <v>Media / Moderada</v>
      </c>
      <c r="I19" s="119">
        <f t="shared" si="0"/>
        <v>60</v>
      </c>
      <c r="J19" s="120" t="s">
        <v>19</v>
      </c>
      <c r="K19" s="119">
        <f t="shared" si="2"/>
        <v>60</v>
      </c>
      <c r="L19" s="120" t="str">
        <f t="shared" si="7"/>
        <v>Zona Moderada</v>
      </c>
      <c r="M19" s="167" t="s">
        <v>1257</v>
      </c>
      <c r="N19" s="119" t="s">
        <v>1015</v>
      </c>
      <c r="O19" s="119" t="s">
        <v>1068</v>
      </c>
      <c r="P19" s="119" t="s">
        <v>1069</v>
      </c>
      <c r="Q19" s="119" t="s">
        <v>1070</v>
      </c>
      <c r="R19" s="121">
        <f t="shared" si="1"/>
        <v>0.4</v>
      </c>
      <c r="S19" s="119" t="s">
        <v>1096</v>
      </c>
      <c r="T19" s="119" t="s">
        <v>1078</v>
      </c>
      <c r="U19" s="119" t="s">
        <v>1072</v>
      </c>
      <c r="V19" s="122">
        <f t="shared" si="4"/>
        <v>36</v>
      </c>
      <c r="W19" s="119" t="s">
        <v>1073</v>
      </c>
      <c r="X19" s="122">
        <f>+V19</f>
        <v>36</v>
      </c>
      <c r="Y19" s="122" t="str">
        <f t="shared" si="3"/>
        <v>No Afecta
Impacto</v>
      </c>
      <c r="Z19" s="120" t="s">
        <v>19</v>
      </c>
      <c r="AA19" s="120" t="str">
        <f t="shared" si="8"/>
        <v>Zona Moderada</v>
      </c>
      <c r="AB19" s="119" t="s">
        <v>1074</v>
      </c>
      <c r="AC19" s="125" t="s">
        <v>1141</v>
      </c>
      <c r="AD19" s="119" t="s">
        <v>1142</v>
      </c>
      <c r="AE19" s="136">
        <v>44926</v>
      </c>
      <c r="AF19" s="119" t="s">
        <v>73</v>
      </c>
      <c r="AG19" s="166" t="s">
        <v>1352</v>
      </c>
    </row>
    <row r="20" spans="1:34" ht="89.25" x14ac:dyDescent="0.25">
      <c r="A20" s="186" t="s">
        <v>1143</v>
      </c>
      <c r="B20" s="187"/>
      <c r="C20" s="183" t="s">
        <v>1144</v>
      </c>
      <c r="D20" s="184"/>
      <c r="E20" s="185"/>
      <c r="F20" s="118" t="s">
        <v>1066</v>
      </c>
      <c r="G20" s="118" t="s">
        <v>1122</v>
      </c>
      <c r="H20" s="119" t="str">
        <f t="shared" si="6"/>
        <v>Alta</v>
      </c>
      <c r="I20" s="119" t="str">
        <f t="shared" si="0"/>
        <v>80</v>
      </c>
      <c r="J20" s="120" t="s">
        <v>35</v>
      </c>
      <c r="K20" s="119">
        <f t="shared" si="2"/>
        <v>100</v>
      </c>
      <c r="L20" s="120" t="str">
        <f t="shared" si="7"/>
        <v>Zona Extrema</v>
      </c>
      <c r="M20" s="167" t="s">
        <v>1258</v>
      </c>
      <c r="N20" s="119" t="s">
        <v>1015</v>
      </c>
      <c r="O20" s="119" t="s">
        <v>1068</v>
      </c>
      <c r="P20" s="119" t="s">
        <v>1069</v>
      </c>
      <c r="Q20" s="119" t="s">
        <v>1119</v>
      </c>
      <c r="R20" s="121">
        <f t="shared" si="1"/>
        <v>0.5</v>
      </c>
      <c r="S20" s="119" t="s">
        <v>1015</v>
      </c>
      <c r="T20" s="119" t="s">
        <v>1078</v>
      </c>
      <c r="U20" s="119" t="s">
        <v>1072</v>
      </c>
      <c r="V20" s="122">
        <f t="shared" si="4"/>
        <v>40</v>
      </c>
      <c r="W20" s="119" t="s">
        <v>1073</v>
      </c>
      <c r="X20" s="122">
        <f>+V20</f>
        <v>40</v>
      </c>
      <c r="Y20" s="122" t="str">
        <f t="shared" si="3"/>
        <v>No Afecta
Impacto</v>
      </c>
      <c r="Z20" s="120" t="s">
        <v>35</v>
      </c>
      <c r="AA20" s="120" t="str">
        <f t="shared" si="8"/>
        <v>Zona Extrema</v>
      </c>
      <c r="AB20" s="119" t="s">
        <v>1074</v>
      </c>
      <c r="AC20" s="125" t="s">
        <v>1146</v>
      </c>
      <c r="AD20" s="119" t="s">
        <v>1142</v>
      </c>
      <c r="AE20" s="136">
        <v>44926</v>
      </c>
      <c r="AF20" s="119" t="s">
        <v>350</v>
      </c>
      <c r="AG20" s="144" t="s">
        <v>1351</v>
      </c>
    </row>
    <row r="21" spans="1:34" ht="63.75" x14ac:dyDescent="0.25">
      <c r="A21" s="181" t="s">
        <v>1147</v>
      </c>
      <c r="B21" s="182"/>
      <c r="C21" s="183" t="s">
        <v>1148</v>
      </c>
      <c r="D21" s="184"/>
      <c r="E21" s="185"/>
      <c r="F21" s="118" t="s">
        <v>1066</v>
      </c>
      <c r="G21" s="118" t="s">
        <v>1099</v>
      </c>
      <c r="H21" s="119" t="str">
        <f t="shared" ref="H21:H23" si="9">IF(G21="Máximo dos (2) veces por año.","Muy Baja",IF(G21="Entre tres (3) y veinticuatro (24) veces por año.","Baja",IF(G21="Entre veinticinco (25) y quinientas (500) veces por año.","Media / Moderada", IF(G21="Entre quinientas una (501) y cinco mil (5000) veces por año.", "Alta", IF(G21="Más de cinco mil (5000) veces por año.", "Muy Alta", "-")))))</f>
        <v>Baja</v>
      </c>
      <c r="I21" s="119">
        <f t="shared" ref="I21:I23" si="10">IF(H21="Muy baja",20,IF(H21="Baja",40, IF(H21="Media / Moderada",60, IF(H21="Alta","80", IF(H21="Muy Alta", 100, "-")))))</f>
        <v>40</v>
      </c>
      <c r="J21" s="120" t="s">
        <v>12</v>
      </c>
      <c r="K21" s="119" t="str">
        <f t="shared" ref="K21:K23" si="11">IF(J21="Leve",20,IF(J21="Menor",40, IF(J21="Moderado",60, IF(J21="Mayor","80", IF(J21="Catastrófico", 100, "-")))))</f>
        <v>80</v>
      </c>
      <c r="L21" s="120" t="str">
        <f t="shared" ref="L21:L23" si="12">IF(AND(H21="Muy baja",J21="Leve"), "Zona Baja",IF(AND(H21="Muy baja",J21="Menor"), "Zona Baja",IF(AND(H21="Muy baja",J21="Moderado"), "Zona Moderada",IF(AND(H21="Muy baja",J21="Mayor"), "Zona Alta",IF(AND(H21="Muy baja",J21="Catastrófico"), "Zona Extrema",IF(AND(H21="Baja",J21="Leve"), "Zona Baja",IF(AND(H21="Baja",J21="Menor"), "Zona Moderada",IF(AND(H21="Baja",J21="Moderado"), "Zona Moderada",IF(AND(H21="Baja",J21="Mayor"), "Zona Alta",IF(AND(H21="Baja",J21="Catastrófico"), "Zona Extrema",IF(AND(H21="Media / Moderada",J21="Leve"), "Zona Moderada",IF(AND(H21="Media / Moderada",J21="Menor"), "Zona Moderada",IF(AND(H21="Media / Moderada",J21="Moderado"), "Zona Moderada", IF(AND(H21="Media / Moderada",J21="Mayor"), "Zona Alta",IF(AND(H21="Media / Moderada",J21="Catastrófico"), "Zona Extrema",IF(AND(H21="Alta",J21="Leve"), "Zona Moderada",IF(AND(H21="Alta",J21="Menor"), "Zona Moderada",IF(AND(H21="Alta",J21="Moderado"), "Zona Alta",IF(AND(H21="Alta",J21="Mayor"), "Zona Alta",IF(AND(H21="Alta",J21="Catastrófico"), "Zona Extrema",IF(AND(H21="Muy Alta",J21="Leve"), "Zona Alta",IF(AND(H21="Muy Alta",J21="Menor"), "Zona Alta",IF(AND(H21="Muy Alta",J21="Moderado"), "Zona Alta",IF(AND(H21="Muy Alta",J21="Mayor"), "Zona Alta",IF(AND(H21="Muy Alta",J21="Catastrófico"), "Zona Extrema","-")))))))))))))))))))))))))</f>
        <v>Zona Alta</v>
      </c>
      <c r="M21" s="167" t="s">
        <v>1149</v>
      </c>
      <c r="N21" s="119" t="s">
        <v>1015</v>
      </c>
      <c r="O21" s="119" t="s">
        <v>1068</v>
      </c>
      <c r="P21" s="119" t="s">
        <v>1069</v>
      </c>
      <c r="Q21" s="119" t="s">
        <v>1070</v>
      </c>
      <c r="R21" s="121">
        <f t="shared" ref="R21:R23" si="13">IF(AND(P21="Preventivo
25%",Q21="Manual
15%"),40%,IF(AND(P21="Preventivo
25%",Q21="Automático
25%"),50%,IF(AND(P21="Detectivo
15%",Q21="Manual
15%"),30%,IF(AND(P21="Detectivo
15%",Q21="Automático
25%"),40%,IF(AND(P21="Correctivo
10%",Q21="Manual
15%"),25%,IF(AND(P21="Correctivo
10%",Q21="Automático
25%"),35%,"-"))))))</f>
        <v>0.4</v>
      </c>
      <c r="S21" s="119" t="s">
        <v>1015</v>
      </c>
      <c r="T21" s="119" t="s">
        <v>1078</v>
      </c>
      <c r="U21" s="119" t="s">
        <v>1072</v>
      </c>
      <c r="V21" s="122">
        <f t="shared" ref="V21:V23" si="14">IF(OR(P21="Preventivo
25%",P21="Detectivo
15%"),(I21-(I21*R21)),"No Afecta Probabilidad")</f>
        <v>24</v>
      </c>
      <c r="W21" s="119" t="s">
        <v>1073</v>
      </c>
      <c r="X21" s="122">
        <f t="shared" ref="X21:X22" si="15">+V21</f>
        <v>24</v>
      </c>
      <c r="Y21" s="122" t="str">
        <f t="shared" ref="Y21:Y23" si="16">IF(P21="Correctivo
10%",(K21-(K21*R21)),"No Afecta
Impacto")</f>
        <v>No Afecta
Impacto</v>
      </c>
      <c r="Z21" s="120" t="s">
        <v>12</v>
      </c>
      <c r="AA21" s="120" t="str">
        <f t="shared" ref="AA21:AA23" si="17">IF(AND(W21="Muy baja",Z21="Leve"), "Zona Baja",IF(AND(W21="Muy baja",Z21="Menor"), "Zona Baja",IF(AND(W21="Muy baja",Z21="Moderado"), "Zona Moderada",IF(AND(W21="Muy baja",Z21="Mayor"), "Zona Alta",IF(AND(W21="Muy baja",Z21="Catastrófico"), "Zona Extrema",IF(AND(W21="Baja",Z21="Leve"), "Zona Baja",IF(AND(W21="Baja",Z21="Menor"), "Zona Moderada",IF(AND(W21="Baja",Z21="Moderado"), "Zona Moderada",IF(AND(W21="Baja",Z21="Mayor"), "Zona Alta",IF(AND(W21="Baja",Z21="Catastrófico"), "Zona Extrema",IF(AND(W21="Media / Moderada",Z21="Leve"), "Zona Moderada",IF(AND(W21="Media / Moderada",Z21="Menor"), "Zona Moderada",IF(AND(W21="Media / Moderada",Z21="Moderado"), "Zona Moderada", IF(AND(W21="Media / Moderada",Z21="Mayor"), "Zona Alta",IF(AND(W21="Media / Moderada",Z21="Catastrófico"), "Zona Extrema",IF(AND(W21="Alta",Z21="Leve"), "Zona Moderada",IF(AND(W21="Alta",Z21="Menor"), "Zona Moderada",IF(AND(W21="Alta",Z21="Moderado"), "Zona Alta",IF(AND(W21="Alta",Z21="Mayor"), "Zona Alta",IF(AND(W21="Alta",Z21="Catastrófico"), "Zona Extrema",IF(AND(W21="Muy Alta",Z21="Leve"), "Zona Alta",IF(AND(W21="Muy Alta",Z21="Menor"), "Zona Alta",IF(AND(W21="Muy Alta",Z21="Moderado"), "Zona Alta",IF(AND(W21="Muy Alta",Z21="Mayor"), "Zona Alta",IF(AND(W21="Muy Alta",Z21="Catastrófico"), "Zona Extrema","-")))))))))))))))))))))))))</f>
        <v>Zona Alta</v>
      </c>
      <c r="AB21" s="119" t="s">
        <v>1074</v>
      </c>
      <c r="AC21" s="125" t="s">
        <v>1150</v>
      </c>
      <c r="AD21" s="119" t="s">
        <v>1151</v>
      </c>
      <c r="AE21" s="136">
        <v>44926</v>
      </c>
      <c r="AF21" s="119" t="s">
        <v>77</v>
      </c>
      <c r="AG21" s="165" t="s">
        <v>1317</v>
      </c>
      <c r="AH21" s="135"/>
    </row>
    <row r="22" spans="1:34" ht="63.75" x14ac:dyDescent="0.25">
      <c r="A22" s="181" t="s">
        <v>1152</v>
      </c>
      <c r="B22" s="182"/>
      <c r="C22" s="183" t="s">
        <v>1153</v>
      </c>
      <c r="D22" s="184"/>
      <c r="E22" s="185"/>
      <c r="F22" s="118" t="s">
        <v>1066</v>
      </c>
      <c r="G22" s="118" t="s">
        <v>1099</v>
      </c>
      <c r="H22" s="119" t="str">
        <f t="shared" si="9"/>
        <v>Baja</v>
      </c>
      <c r="I22" s="119">
        <f t="shared" si="10"/>
        <v>40</v>
      </c>
      <c r="J22" s="120" t="s">
        <v>12</v>
      </c>
      <c r="K22" s="119" t="str">
        <f t="shared" si="11"/>
        <v>80</v>
      </c>
      <c r="L22" s="120" t="str">
        <f t="shared" si="12"/>
        <v>Zona Alta</v>
      </c>
      <c r="M22" s="167" t="s">
        <v>1149</v>
      </c>
      <c r="N22" s="119" t="s">
        <v>1015</v>
      </c>
      <c r="O22" s="119" t="s">
        <v>1068</v>
      </c>
      <c r="P22" s="119" t="s">
        <v>1069</v>
      </c>
      <c r="Q22" s="119" t="s">
        <v>1070</v>
      </c>
      <c r="R22" s="121">
        <f t="shared" si="13"/>
        <v>0.4</v>
      </c>
      <c r="S22" s="119" t="s">
        <v>1015</v>
      </c>
      <c r="T22" s="119" t="s">
        <v>1078</v>
      </c>
      <c r="U22" s="119" t="s">
        <v>1072</v>
      </c>
      <c r="V22" s="122">
        <f t="shared" si="14"/>
        <v>24</v>
      </c>
      <c r="W22" s="119" t="s">
        <v>1073</v>
      </c>
      <c r="X22" s="122">
        <f t="shared" si="15"/>
        <v>24</v>
      </c>
      <c r="Y22" s="122" t="str">
        <f t="shared" si="16"/>
        <v>No Afecta
Impacto</v>
      </c>
      <c r="Z22" s="120" t="s">
        <v>12</v>
      </c>
      <c r="AA22" s="120" t="str">
        <f t="shared" si="17"/>
        <v>Zona Alta</v>
      </c>
      <c r="AB22" s="119" t="s">
        <v>1074</v>
      </c>
      <c r="AC22" s="125" t="s">
        <v>1150</v>
      </c>
      <c r="AD22" s="119" t="s">
        <v>1151</v>
      </c>
      <c r="AE22" s="136">
        <v>44926</v>
      </c>
      <c r="AF22" s="119" t="s">
        <v>77</v>
      </c>
      <c r="AG22" s="165" t="s">
        <v>1317</v>
      </c>
      <c r="AH22" s="135"/>
    </row>
    <row r="23" spans="1:34" ht="89.25" x14ac:dyDescent="0.25">
      <c r="A23" s="181" t="s">
        <v>1154</v>
      </c>
      <c r="B23" s="182"/>
      <c r="C23" s="183" t="s">
        <v>1155</v>
      </c>
      <c r="D23" s="184"/>
      <c r="E23" s="185"/>
      <c r="F23" s="118" t="s">
        <v>1066</v>
      </c>
      <c r="G23" s="118" t="s">
        <v>1067</v>
      </c>
      <c r="H23" s="119" t="str">
        <f t="shared" si="9"/>
        <v>Media / Moderada</v>
      </c>
      <c r="I23" s="119">
        <f t="shared" si="10"/>
        <v>60</v>
      </c>
      <c r="J23" s="120" t="s">
        <v>12</v>
      </c>
      <c r="K23" s="119" t="str">
        <f t="shared" si="11"/>
        <v>80</v>
      </c>
      <c r="L23" s="120" t="str">
        <f t="shared" si="12"/>
        <v>Zona Alta</v>
      </c>
      <c r="M23" s="167" t="s">
        <v>1227</v>
      </c>
      <c r="N23" s="119" t="s">
        <v>1015</v>
      </c>
      <c r="O23" s="119" t="s">
        <v>1068</v>
      </c>
      <c r="P23" s="119" t="s">
        <v>1069</v>
      </c>
      <c r="Q23" s="119" t="s">
        <v>1070</v>
      </c>
      <c r="R23" s="121">
        <f t="shared" si="13"/>
        <v>0.4</v>
      </c>
      <c r="S23" s="119" t="s">
        <v>1015</v>
      </c>
      <c r="T23" s="119" t="s">
        <v>1078</v>
      </c>
      <c r="U23" s="119" t="s">
        <v>1072</v>
      </c>
      <c r="V23" s="122">
        <f t="shared" si="14"/>
        <v>36</v>
      </c>
      <c r="W23" s="119" t="s">
        <v>1073</v>
      </c>
      <c r="X23" s="122">
        <f>+V23</f>
        <v>36</v>
      </c>
      <c r="Y23" s="122" t="str">
        <f t="shared" si="16"/>
        <v>No Afecta
Impacto</v>
      </c>
      <c r="Z23" s="120" t="s">
        <v>12</v>
      </c>
      <c r="AA23" s="120" t="str">
        <f t="shared" si="17"/>
        <v>Zona Alta</v>
      </c>
      <c r="AB23" s="119" t="s">
        <v>1074</v>
      </c>
      <c r="AC23" s="125" t="s">
        <v>1230</v>
      </c>
      <c r="AD23" s="119" t="s">
        <v>1229</v>
      </c>
      <c r="AE23" s="136">
        <v>44926</v>
      </c>
      <c r="AF23" s="119" t="s">
        <v>1228</v>
      </c>
      <c r="AG23" s="166" t="s">
        <v>1347</v>
      </c>
      <c r="AH23" s="135"/>
    </row>
    <row r="24" spans="1:34" x14ac:dyDescent="0.25">
      <c r="A24" s="126"/>
      <c r="B24" s="126"/>
    </row>
    <row r="25" spans="1:34" x14ac:dyDescent="0.25">
      <c r="A25" s="126"/>
      <c r="B25" s="126"/>
    </row>
    <row r="26" spans="1:34" x14ac:dyDescent="0.25">
      <c r="A26" s="126"/>
      <c r="B26" s="126"/>
    </row>
    <row r="27" spans="1:34" x14ac:dyDescent="0.25">
      <c r="A27" s="126"/>
      <c r="B27" s="126"/>
    </row>
    <row r="28" spans="1:34" x14ac:dyDescent="0.25">
      <c r="A28" s="126"/>
      <c r="B28" s="126"/>
    </row>
    <row r="29" spans="1:34" x14ac:dyDescent="0.25">
      <c r="A29" s="126"/>
      <c r="B29" s="126"/>
    </row>
    <row r="30" spans="1:34" x14ac:dyDescent="0.25">
      <c r="A30" s="126"/>
      <c r="B30" s="126"/>
    </row>
    <row r="31" spans="1:34" x14ac:dyDescent="0.25">
      <c r="A31" s="126"/>
      <c r="B31" s="126"/>
    </row>
    <row r="32" spans="1:34" x14ac:dyDescent="0.25">
      <c r="A32" s="126"/>
      <c r="B32" s="126"/>
    </row>
    <row r="33" spans="1:2" x14ac:dyDescent="0.25">
      <c r="A33" s="126"/>
      <c r="B33" s="126"/>
    </row>
    <row r="34" spans="1:2" x14ac:dyDescent="0.25">
      <c r="A34" s="126"/>
      <c r="B34" s="126"/>
    </row>
    <row r="35" spans="1:2" x14ac:dyDescent="0.25">
      <c r="A35" s="126"/>
      <c r="B35" s="126"/>
    </row>
    <row r="36" spans="1:2" x14ac:dyDescent="0.25">
      <c r="A36" s="126"/>
      <c r="B36" s="126"/>
    </row>
    <row r="37" spans="1:2" x14ac:dyDescent="0.25">
      <c r="A37" s="126"/>
      <c r="B37" s="126"/>
    </row>
    <row r="38" spans="1:2" x14ac:dyDescent="0.25">
      <c r="A38" s="126"/>
      <c r="B38" s="126"/>
    </row>
    <row r="39" spans="1:2" x14ac:dyDescent="0.25">
      <c r="A39" s="126"/>
      <c r="B39" s="126"/>
    </row>
    <row r="40" spans="1:2" x14ac:dyDescent="0.25">
      <c r="A40" s="126"/>
      <c r="B40" s="126"/>
    </row>
    <row r="41" spans="1:2" x14ac:dyDescent="0.25">
      <c r="A41" s="126"/>
      <c r="B41" s="126"/>
    </row>
    <row r="42" spans="1:2" x14ac:dyDescent="0.25">
      <c r="A42" s="126"/>
      <c r="B42" s="126"/>
    </row>
    <row r="43" spans="1:2" x14ac:dyDescent="0.25">
      <c r="A43" s="126"/>
      <c r="B43" s="126"/>
    </row>
    <row r="44" spans="1:2" x14ac:dyDescent="0.25">
      <c r="A44" s="126"/>
      <c r="B44" s="126"/>
    </row>
    <row r="45" spans="1:2" x14ac:dyDescent="0.25">
      <c r="A45" s="126"/>
      <c r="B45" s="126"/>
    </row>
    <row r="46" spans="1:2" x14ac:dyDescent="0.25">
      <c r="A46" s="126"/>
      <c r="B46" s="126"/>
    </row>
    <row r="47" spans="1:2" x14ac:dyDescent="0.25">
      <c r="A47" s="126"/>
      <c r="B47" s="126"/>
    </row>
    <row r="48" spans="1:2" x14ac:dyDescent="0.25">
      <c r="A48" s="126"/>
      <c r="B48" s="126"/>
    </row>
    <row r="49" spans="1:2" x14ac:dyDescent="0.25">
      <c r="A49" s="126"/>
      <c r="B49" s="126"/>
    </row>
    <row r="50" spans="1:2" x14ac:dyDescent="0.25">
      <c r="A50" s="126"/>
      <c r="B50" s="126"/>
    </row>
    <row r="51" spans="1:2" x14ac:dyDescent="0.25">
      <c r="A51" s="126"/>
      <c r="B51" s="126"/>
    </row>
    <row r="52" spans="1:2" x14ac:dyDescent="0.25">
      <c r="A52" s="126"/>
      <c r="B52" s="126"/>
    </row>
    <row r="53" spans="1:2" x14ac:dyDescent="0.25">
      <c r="A53" s="126"/>
      <c r="B53" s="126"/>
    </row>
    <row r="54" spans="1:2" x14ac:dyDescent="0.25">
      <c r="A54" s="126"/>
      <c r="B54" s="126"/>
    </row>
    <row r="55" spans="1:2" x14ac:dyDescent="0.25">
      <c r="A55" s="126"/>
      <c r="B55" s="126"/>
    </row>
    <row r="56" spans="1:2" x14ac:dyDescent="0.25">
      <c r="A56" s="126"/>
      <c r="B56" s="126"/>
    </row>
    <row r="57" spans="1:2" x14ac:dyDescent="0.25">
      <c r="A57" s="126"/>
      <c r="B57" s="126"/>
    </row>
    <row r="58" spans="1:2" x14ac:dyDescent="0.25">
      <c r="A58" s="126"/>
      <c r="B58" s="126"/>
    </row>
    <row r="59" spans="1:2" x14ac:dyDescent="0.25">
      <c r="A59" s="126"/>
      <c r="B59" s="126"/>
    </row>
    <row r="60" spans="1:2" x14ac:dyDescent="0.25">
      <c r="A60" s="126"/>
      <c r="B60" s="126"/>
    </row>
    <row r="61" spans="1:2" x14ac:dyDescent="0.25">
      <c r="A61" s="126"/>
      <c r="B61" s="126"/>
    </row>
    <row r="62" spans="1:2" x14ac:dyDescent="0.25">
      <c r="A62" s="126"/>
      <c r="B62" s="126"/>
    </row>
    <row r="63" spans="1:2" x14ac:dyDescent="0.25">
      <c r="A63" s="126"/>
      <c r="B63" s="126"/>
    </row>
    <row r="64" spans="1:2" x14ac:dyDescent="0.25">
      <c r="A64" s="126"/>
      <c r="B64" s="126"/>
    </row>
    <row r="65" spans="1:2" x14ac:dyDescent="0.25">
      <c r="A65" s="126"/>
      <c r="B65" s="126"/>
    </row>
    <row r="66" spans="1:2" x14ac:dyDescent="0.25">
      <c r="A66" s="126"/>
      <c r="B66" s="126"/>
    </row>
    <row r="67" spans="1:2" x14ac:dyDescent="0.25">
      <c r="A67" s="126"/>
      <c r="B67" s="126"/>
    </row>
    <row r="68" spans="1:2" x14ac:dyDescent="0.25">
      <c r="A68" s="126"/>
      <c r="B68" s="126"/>
    </row>
    <row r="69" spans="1:2" x14ac:dyDescent="0.25">
      <c r="A69" s="126"/>
      <c r="B69" s="126"/>
    </row>
    <row r="70" spans="1:2" x14ac:dyDescent="0.25">
      <c r="A70" s="126"/>
      <c r="B70" s="126"/>
    </row>
    <row r="71" spans="1:2" x14ac:dyDescent="0.25">
      <c r="A71" s="126"/>
      <c r="B71" s="126"/>
    </row>
    <row r="72" spans="1:2" x14ac:dyDescent="0.25">
      <c r="A72" s="126"/>
      <c r="B72" s="126"/>
    </row>
    <row r="73" spans="1:2" x14ac:dyDescent="0.25">
      <c r="A73" s="126"/>
      <c r="B73" s="126"/>
    </row>
    <row r="74" spans="1:2" x14ac:dyDescent="0.25">
      <c r="A74" s="126"/>
      <c r="B74" s="126"/>
    </row>
    <row r="75" spans="1:2" x14ac:dyDescent="0.25">
      <c r="A75" s="126"/>
      <c r="B75" s="126"/>
    </row>
    <row r="76" spans="1:2" x14ac:dyDescent="0.25">
      <c r="A76" s="126"/>
      <c r="B76" s="126"/>
    </row>
    <row r="77" spans="1:2" x14ac:dyDescent="0.25">
      <c r="A77" s="126"/>
      <c r="B77" s="126"/>
    </row>
    <row r="78" spans="1:2" x14ac:dyDescent="0.25">
      <c r="A78" s="126"/>
      <c r="B78" s="126"/>
    </row>
    <row r="79" spans="1:2" x14ac:dyDescent="0.25">
      <c r="A79" s="126"/>
      <c r="B79" s="126"/>
    </row>
    <row r="80" spans="1:2" x14ac:dyDescent="0.25">
      <c r="A80" s="126"/>
      <c r="B80" s="126"/>
    </row>
    <row r="81" spans="1:6" x14ac:dyDescent="0.25">
      <c r="A81" s="126"/>
      <c r="B81" s="126"/>
    </row>
    <row r="82" spans="1:6" x14ac:dyDescent="0.25">
      <c r="A82" s="126"/>
      <c r="B82" s="126"/>
    </row>
    <row r="83" spans="1:6" x14ac:dyDescent="0.25">
      <c r="A83" s="126"/>
      <c r="B83" s="126"/>
    </row>
    <row r="84" spans="1:6" x14ac:dyDescent="0.25">
      <c r="A84" s="126"/>
      <c r="B84" s="126"/>
    </row>
    <row r="85" spans="1:6" x14ac:dyDescent="0.25">
      <c r="A85" s="126"/>
      <c r="B85" s="126"/>
    </row>
    <row r="86" spans="1:6" x14ac:dyDescent="0.25">
      <c r="A86" s="126"/>
      <c r="B86" s="126"/>
    </row>
    <row r="87" spans="1:6" ht="51" x14ac:dyDescent="0.25">
      <c r="A87" s="126" t="s">
        <v>1147</v>
      </c>
      <c r="B87" s="126"/>
      <c r="C87" s="116" t="s">
        <v>1083</v>
      </c>
      <c r="D87" s="116" t="s">
        <v>1128</v>
      </c>
      <c r="E87" s="116" t="s">
        <v>1156</v>
      </c>
      <c r="F87" s="128"/>
    </row>
    <row r="88" spans="1:6" ht="63.75" x14ac:dyDescent="0.25">
      <c r="A88" s="116" t="s">
        <v>1139</v>
      </c>
      <c r="C88" s="116" t="s">
        <v>1157</v>
      </c>
      <c r="D88" s="116" t="s">
        <v>1099</v>
      </c>
      <c r="E88" s="116" t="s">
        <v>1135</v>
      </c>
      <c r="F88" s="128"/>
    </row>
    <row r="89" spans="1:6" ht="76.5" x14ac:dyDescent="0.25">
      <c r="A89" s="116" t="s">
        <v>1152</v>
      </c>
      <c r="C89" s="116" t="s">
        <v>1066</v>
      </c>
      <c r="D89" s="116" t="s">
        <v>1067</v>
      </c>
      <c r="E89" s="116" t="s">
        <v>19</v>
      </c>
      <c r="F89" s="128"/>
    </row>
    <row r="90" spans="1:6" ht="76.5" x14ac:dyDescent="0.25">
      <c r="A90" s="116" t="s">
        <v>1117</v>
      </c>
      <c r="C90" s="116" t="s">
        <v>1158</v>
      </c>
      <c r="D90" s="116" t="s">
        <v>1122</v>
      </c>
      <c r="E90" s="116" t="s">
        <v>12</v>
      </c>
      <c r="F90" s="128"/>
    </row>
    <row r="91" spans="1:6" ht="51" x14ac:dyDescent="0.25">
      <c r="A91" s="116" t="s">
        <v>1126</v>
      </c>
      <c r="C91" s="116" t="s">
        <v>1102</v>
      </c>
      <c r="D91" s="116" t="s">
        <v>1159</v>
      </c>
      <c r="E91" s="116" t="s">
        <v>35</v>
      </c>
      <c r="F91" s="128"/>
    </row>
    <row r="92" spans="1:6" ht="38.25" x14ac:dyDescent="0.25">
      <c r="A92" s="116" t="s">
        <v>1132</v>
      </c>
      <c r="C92" s="116" t="s">
        <v>1098</v>
      </c>
    </row>
    <row r="93" spans="1:6" ht="51" x14ac:dyDescent="0.25">
      <c r="A93" s="116" t="s">
        <v>1154</v>
      </c>
      <c r="C93" s="116" t="s">
        <v>1160</v>
      </c>
    </row>
    <row r="94" spans="1:6" ht="51" x14ac:dyDescent="0.25">
      <c r="A94" s="116" t="s">
        <v>1161</v>
      </c>
    </row>
    <row r="95" spans="1:6" ht="38.25" x14ac:dyDescent="0.25">
      <c r="A95" s="116" t="s">
        <v>1081</v>
      </c>
    </row>
    <row r="96" spans="1:6" x14ac:dyDescent="0.25">
      <c r="A96" s="116" t="s">
        <v>1120</v>
      </c>
    </row>
    <row r="97" spans="1:1" ht="38.25" x14ac:dyDescent="0.25">
      <c r="A97" s="116" t="s">
        <v>1100</v>
      </c>
    </row>
    <row r="98" spans="1:1" ht="25.5" x14ac:dyDescent="0.25">
      <c r="A98" s="116" t="s">
        <v>1064</v>
      </c>
    </row>
    <row r="99" spans="1:1" ht="38.25" x14ac:dyDescent="0.25">
      <c r="A99" s="116" t="s">
        <v>1106</v>
      </c>
    </row>
    <row r="100" spans="1:1" ht="38.25" x14ac:dyDescent="0.25">
      <c r="A100" s="116" t="s">
        <v>1109</v>
      </c>
    </row>
    <row r="101" spans="1:1" x14ac:dyDescent="0.25">
      <c r="A101" s="116" t="s">
        <v>1143</v>
      </c>
    </row>
    <row r="102" spans="1:1" x14ac:dyDescent="0.25">
      <c r="A102" s="116" t="s">
        <v>1114</v>
      </c>
    </row>
    <row r="1048489" spans="14:28" x14ac:dyDescent="0.25">
      <c r="W1048489" s="116" t="s">
        <v>1162</v>
      </c>
      <c r="Z1048489" s="116" t="s">
        <v>1156</v>
      </c>
    </row>
    <row r="1048490" spans="14:28" ht="25.5" x14ac:dyDescent="0.25">
      <c r="W1048490" s="116" t="s">
        <v>1073</v>
      </c>
      <c r="Z1048490" s="116" t="s">
        <v>1135</v>
      </c>
      <c r="AB1048490" s="116" t="s">
        <v>1163</v>
      </c>
    </row>
    <row r="1048491" spans="14:28" ht="25.5" x14ac:dyDescent="0.25">
      <c r="N1048491" s="127" t="s">
        <v>1015</v>
      </c>
      <c r="P1048491" s="127" t="s">
        <v>1069</v>
      </c>
      <c r="Q1048491" s="127" t="s">
        <v>1070</v>
      </c>
      <c r="S1048491" s="127" t="s">
        <v>1015</v>
      </c>
      <c r="T1048491" s="127" t="s">
        <v>1078</v>
      </c>
      <c r="U1048491" s="127" t="s">
        <v>1072</v>
      </c>
      <c r="V1048491" s="127"/>
      <c r="W1048491" s="116" t="s">
        <v>1088</v>
      </c>
      <c r="Z1048491" s="116" t="s">
        <v>19</v>
      </c>
      <c r="AB1048491" s="116" t="s">
        <v>1074</v>
      </c>
    </row>
    <row r="1048492" spans="14:28" ht="25.5" x14ac:dyDescent="0.25">
      <c r="N1048492" s="116" t="s">
        <v>1068</v>
      </c>
      <c r="O1048492" s="116"/>
      <c r="P1048492" s="127" t="s">
        <v>1092</v>
      </c>
      <c r="Q1048492" s="127" t="s">
        <v>1119</v>
      </c>
      <c r="S1048492" s="127" t="s">
        <v>1096</v>
      </c>
      <c r="T1048492" s="127" t="s">
        <v>1071</v>
      </c>
      <c r="U1048492" s="127" t="s">
        <v>1097</v>
      </c>
      <c r="V1048492" s="127"/>
      <c r="W1048492" s="116" t="s">
        <v>1164</v>
      </c>
      <c r="Z1048492" s="116" t="s">
        <v>12</v>
      </c>
      <c r="AB1048492" s="116" t="s">
        <v>1165</v>
      </c>
    </row>
    <row r="1048493" spans="14:28" ht="25.5" x14ac:dyDescent="0.25">
      <c r="P1048493" s="127" t="s">
        <v>1087</v>
      </c>
      <c r="W1048493" s="116" t="s">
        <v>1166</v>
      </c>
      <c r="Z1048493" s="116" t="s">
        <v>35</v>
      </c>
      <c r="AB1048493" s="116" t="s">
        <v>1167</v>
      </c>
    </row>
  </sheetData>
  <autoFilter ref="A1:AH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67">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 ref="AG1:AG3"/>
    <mergeCell ref="AB2:AB3"/>
    <mergeCell ref="AC2:AC3"/>
    <mergeCell ref="AD2:AD3"/>
    <mergeCell ref="AE2:AE3"/>
    <mergeCell ref="AF2:AF3"/>
    <mergeCell ref="AC1:AF1"/>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5:B5"/>
    <mergeCell ref="C5:E5"/>
    <mergeCell ref="A19:B19"/>
    <mergeCell ref="C19:E19"/>
    <mergeCell ref="A20:B20"/>
    <mergeCell ref="C20:E20"/>
    <mergeCell ref="A8:B8"/>
    <mergeCell ref="C8:E8"/>
    <mergeCell ref="A9:B9"/>
    <mergeCell ref="C9:E9"/>
    <mergeCell ref="A14:B14"/>
    <mergeCell ref="C14:E14"/>
    <mergeCell ref="A15:B15"/>
    <mergeCell ref="C15:E15"/>
    <mergeCell ref="A12:B12"/>
    <mergeCell ref="C12:E12"/>
    <mergeCell ref="A18:B18"/>
    <mergeCell ref="C18:E18"/>
    <mergeCell ref="A16:B16"/>
    <mergeCell ref="C16:E16"/>
    <mergeCell ref="A17:B17"/>
    <mergeCell ref="C17:E17"/>
    <mergeCell ref="A23:B23"/>
    <mergeCell ref="C23:E23"/>
    <mergeCell ref="A21:B21"/>
    <mergeCell ref="C21:E21"/>
    <mergeCell ref="A22:B22"/>
    <mergeCell ref="C22:E22"/>
  </mergeCells>
  <conditionalFormatting sqref="H9:H23 W5:W23">
    <cfRule type="cellIs" dxfId="81" priority="264" operator="equal">
      <formula>"Muy Alta"</formula>
    </cfRule>
    <cfRule type="cellIs" dxfId="80" priority="265" operator="equal">
      <formula>"Alta"</formula>
    </cfRule>
    <cfRule type="cellIs" dxfId="79" priority="266" operator="equal">
      <formula>"Media / Moderada"</formula>
    </cfRule>
    <cfRule type="cellIs" dxfId="78" priority="267" operator="equal">
      <formula>"Baja"</formula>
    </cfRule>
    <cfRule type="cellIs" dxfId="77" priority="268" operator="equal">
      <formula>"Muy baja"</formula>
    </cfRule>
  </conditionalFormatting>
  <conditionalFormatting sqref="J4:J23 Z5:Z23">
    <cfRule type="cellIs" dxfId="76" priority="259" operator="equal">
      <formula>"Catastrófico"</formula>
    </cfRule>
    <cfRule type="cellIs" dxfId="75" priority="260" operator="equal">
      <formula>"Mayor"</formula>
    </cfRule>
    <cfRule type="cellIs" dxfId="74" priority="261" operator="equal">
      <formula>"Moderado"</formula>
    </cfRule>
    <cfRule type="cellIs" dxfId="73" priority="262" operator="equal">
      <formula>"Menor"</formula>
    </cfRule>
    <cfRule type="cellIs" dxfId="72" priority="263" operator="equal">
      <formula>"Leve"</formula>
    </cfRule>
  </conditionalFormatting>
  <conditionalFormatting sqref="AA9:AA23 L9:L23">
    <cfRule type="cellIs" dxfId="71" priority="255" operator="equal">
      <formula>"Zona Extrema"</formula>
    </cfRule>
    <cfRule type="cellIs" dxfId="70" priority="256" operator="equal">
      <formula>"Zona Alta"</formula>
    </cfRule>
    <cfRule type="cellIs" dxfId="69" priority="257" operator="equal">
      <formula>"Zona Moderada"</formula>
    </cfRule>
    <cfRule type="cellIs" dxfId="68" priority="258" operator="equal">
      <formula>"Zona Baja"</formula>
    </cfRule>
  </conditionalFormatting>
  <conditionalFormatting sqref="W4">
    <cfRule type="cellIs" dxfId="67" priority="26" operator="equal">
      <formula>"Muy Alta"</formula>
    </cfRule>
    <cfRule type="cellIs" dxfId="66" priority="27" operator="equal">
      <formula>"Alta"</formula>
    </cfRule>
    <cfRule type="cellIs" dxfId="65" priority="28" operator="equal">
      <formula>"Media / Moderada"</formula>
    </cfRule>
    <cfRule type="cellIs" dxfId="64" priority="29" operator="equal">
      <formula>"Baja"</formula>
    </cfRule>
    <cfRule type="cellIs" dxfId="63" priority="30" operator="equal">
      <formula>"Muy baja"</formula>
    </cfRule>
  </conditionalFormatting>
  <conditionalFormatting sqref="Z4">
    <cfRule type="cellIs" dxfId="62" priority="21" operator="equal">
      <formula>"Catastrófico"</formula>
    </cfRule>
    <cfRule type="cellIs" dxfId="61" priority="22" operator="equal">
      <formula>"Mayor"</formula>
    </cfRule>
    <cfRule type="cellIs" dxfId="60" priority="23" operator="equal">
      <formula>"Moderado"</formula>
    </cfRule>
    <cfRule type="cellIs" dxfId="59" priority="24" operator="equal">
      <formula>"Menor"</formula>
    </cfRule>
    <cfRule type="cellIs" dxfId="58" priority="25" operator="equal">
      <formula>"Leve"</formula>
    </cfRule>
  </conditionalFormatting>
  <conditionalFormatting sqref="AA4">
    <cfRule type="cellIs" dxfId="57" priority="17" operator="equal">
      <formula>"Zona Extrema"</formula>
    </cfRule>
    <cfRule type="cellIs" dxfId="56" priority="18" operator="equal">
      <formula>"Zona Alta"</formula>
    </cfRule>
    <cfRule type="cellIs" dxfId="55" priority="19" operator="equal">
      <formula>"Zona Moderada"</formula>
    </cfRule>
    <cfRule type="cellIs" dxfId="54" priority="20" operator="equal">
      <formula>"Zona Baja"</formula>
    </cfRule>
  </conditionalFormatting>
  <conditionalFormatting sqref="AA5">
    <cfRule type="cellIs" dxfId="53" priority="13" operator="equal">
      <formula>"Zona Extrema"</formula>
    </cfRule>
    <cfRule type="cellIs" dxfId="52" priority="14" operator="equal">
      <formula>"Zona Alta"</formula>
    </cfRule>
    <cfRule type="cellIs" dxfId="51" priority="15" operator="equal">
      <formula>"Zona Moderada"</formula>
    </cfRule>
    <cfRule type="cellIs" dxfId="50" priority="16" operator="equal">
      <formula>"Zona Baja"</formula>
    </cfRule>
  </conditionalFormatting>
  <conditionalFormatting sqref="AA6">
    <cfRule type="cellIs" dxfId="49" priority="9" operator="equal">
      <formula>"Zona Extrema"</formula>
    </cfRule>
    <cfRule type="cellIs" dxfId="48" priority="10" operator="equal">
      <formula>"Zona Alta"</formula>
    </cfRule>
    <cfRule type="cellIs" dxfId="47" priority="11" operator="equal">
      <formula>"Zona Moderada"</formula>
    </cfRule>
    <cfRule type="cellIs" dxfId="46" priority="12" operator="equal">
      <formula>"Zona Baja"</formula>
    </cfRule>
  </conditionalFormatting>
  <conditionalFormatting sqref="AA7">
    <cfRule type="cellIs" dxfId="45" priority="5" operator="equal">
      <formula>"Zona Extrema"</formula>
    </cfRule>
    <cfRule type="cellIs" dxfId="44" priority="6" operator="equal">
      <formula>"Zona Alta"</formula>
    </cfRule>
    <cfRule type="cellIs" dxfId="43" priority="7" operator="equal">
      <formula>"Zona Moderada"</formula>
    </cfRule>
    <cfRule type="cellIs" dxfId="42" priority="8" operator="equal">
      <formula>"Zona Baja"</formula>
    </cfRule>
  </conditionalFormatting>
  <conditionalFormatting sqref="AA8">
    <cfRule type="cellIs" dxfId="41" priority="1" operator="equal">
      <formula>"Zona Extrema"</formula>
    </cfRule>
    <cfRule type="cellIs" dxfId="40" priority="2" operator="equal">
      <formula>"Zona Alta"</formula>
    </cfRule>
    <cfRule type="cellIs" dxfId="39" priority="3" operator="equal">
      <formula>"Zona Moderada"</formula>
    </cfRule>
    <cfRule type="cellIs" dxfId="38" priority="4" operator="equal">
      <formula>"Zona Baja"</formula>
    </cfRule>
  </conditionalFormatting>
  <conditionalFormatting sqref="H4">
    <cfRule type="cellIs" dxfId="37" priority="73" operator="equal">
      <formula>"Muy Alta"</formula>
    </cfRule>
    <cfRule type="cellIs" dxfId="36" priority="74" operator="equal">
      <formula>"Alta"</formula>
    </cfRule>
    <cfRule type="cellIs" dxfId="35" priority="75" operator="equal">
      <formula>"Media / Moderada"</formula>
    </cfRule>
    <cfRule type="cellIs" dxfId="34" priority="76" operator="equal">
      <formula>"Baja"</formula>
    </cfRule>
    <cfRule type="cellIs" dxfId="33" priority="77" operator="equal">
      <formula>"Muy baja"</formula>
    </cfRule>
  </conditionalFormatting>
  <conditionalFormatting sqref="L4">
    <cfRule type="cellIs" dxfId="32" priority="60" operator="equal">
      <formula>"Zona Extrema"</formula>
    </cfRule>
    <cfRule type="cellIs" dxfId="31" priority="61" operator="equal">
      <formula>"Zona Alta"</formula>
    </cfRule>
    <cfRule type="cellIs" dxfId="30" priority="62" operator="equal">
      <formula>"Zona Moderada"</formula>
    </cfRule>
    <cfRule type="cellIs" dxfId="29" priority="63" operator="equal">
      <formula>"Zona Baja"</formula>
    </cfRule>
  </conditionalFormatting>
  <conditionalFormatting sqref="L5:L8">
    <cfRule type="cellIs" dxfId="28" priority="56" operator="equal">
      <formula>"Zona Extrema"</formula>
    </cfRule>
    <cfRule type="cellIs" dxfId="27" priority="57" operator="equal">
      <formula>"Zona Alta"</formula>
    </cfRule>
    <cfRule type="cellIs" dxfId="26" priority="58" operator="equal">
      <formula>"Zona Moderada"</formula>
    </cfRule>
    <cfRule type="cellIs" dxfId="25" priority="59" operator="equal">
      <formula>"Zona Baja"</formula>
    </cfRule>
  </conditionalFormatting>
  <conditionalFormatting sqref="H5">
    <cfRule type="cellIs" dxfId="24" priority="51" operator="equal">
      <formula>"Muy Alta"</formula>
    </cfRule>
    <cfRule type="cellIs" dxfId="23" priority="52" operator="equal">
      <formula>"Alta"</formula>
    </cfRule>
    <cfRule type="cellIs" dxfId="22" priority="53" operator="equal">
      <formula>"Media / Moderada"</formula>
    </cfRule>
    <cfRule type="cellIs" dxfId="21" priority="54" operator="equal">
      <formula>"Baja"</formula>
    </cfRule>
    <cfRule type="cellIs" dxfId="20" priority="55" operator="equal">
      <formula>"Muy baja"</formula>
    </cfRule>
  </conditionalFormatting>
  <conditionalFormatting sqref="H6">
    <cfRule type="cellIs" dxfId="19" priority="46" operator="equal">
      <formula>"Muy Alta"</formula>
    </cfRule>
    <cfRule type="cellIs" dxfId="18" priority="47" operator="equal">
      <formula>"Alta"</formula>
    </cfRule>
    <cfRule type="cellIs" dxfId="17" priority="48" operator="equal">
      <formula>"Media / Moderada"</formula>
    </cfRule>
    <cfRule type="cellIs" dxfId="16" priority="49" operator="equal">
      <formula>"Baja"</formula>
    </cfRule>
    <cfRule type="cellIs" dxfId="15" priority="50" operator="equal">
      <formula>"Muy baja"</formula>
    </cfRule>
  </conditionalFormatting>
  <conditionalFormatting sqref="H7">
    <cfRule type="cellIs" dxfId="14" priority="41" operator="equal">
      <formula>"Muy Alta"</formula>
    </cfRule>
    <cfRule type="cellIs" dxfId="13" priority="42" operator="equal">
      <formula>"Alta"</formula>
    </cfRule>
    <cfRule type="cellIs" dxfId="12" priority="43" operator="equal">
      <formula>"Media / Moderada"</formula>
    </cfRule>
    <cfRule type="cellIs" dxfId="11" priority="44" operator="equal">
      <formula>"Baja"</formula>
    </cfRule>
    <cfRule type="cellIs" dxfId="10" priority="45" operator="equal">
      <formula>"Muy baja"</formula>
    </cfRule>
  </conditionalFormatting>
  <conditionalFormatting sqref="H8">
    <cfRule type="cellIs" dxfId="9" priority="36" operator="equal">
      <formula>"Muy Alta"</formula>
    </cfRule>
    <cfRule type="cellIs" dxfId="8" priority="37" operator="equal">
      <formula>"Alta"</formula>
    </cfRule>
    <cfRule type="cellIs" dxfId="7" priority="38" operator="equal">
      <formula>"Media / Moderada"</formula>
    </cfRule>
    <cfRule type="cellIs" dxfId="6" priority="39" operator="equal">
      <formula>"Baja"</formula>
    </cfRule>
    <cfRule type="cellIs" dxfId="5" priority="40" operator="equal">
      <formula>"Muy baja"</formula>
    </cfRule>
  </conditionalFormatting>
  <conditionalFormatting sqref="I4">
    <cfRule type="cellIs" dxfId="4" priority="31" operator="equal">
      <formula>"Muy Alta"</formula>
    </cfRule>
    <cfRule type="cellIs" dxfId="3" priority="32" operator="equal">
      <formula>"Alta"</formula>
    </cfRule>
    <cfRule type="cellIs" dxfId="2" priority="33" operator="equal">
      <formula>"Media / Moderada"</formula>
    </cfRule>
    <cfRule type="cellIs" dxfId="1" priority="34" operator="equal">
      <formula>"Baja"</formula>
    </cfRule>
    <cfRule type="cellIs" dxfId="0" priority="35" operator="equal">
      <formula>"Muy baja"</formula>
    </cfRule>
  </conditionalFormatting>
  <dataValidations count="26">
    <dataValidation type="list" allowBlank="1" showInputMessage="1" showErrorMessage="1" sqref="A21:B23">
      <formula1>$A$87:$A$102</formula1>
    </dataValidation>
    <dataValidation type="list" allowBlank="1" showInputMessage="1" showErrorMessage="1" sqref="F21:F23">
      <formula1>$C$87:$C$93</formula1>
    </dataValidation>
    <dataValidation type="list" allowBlank="1" showInputMessage="1" showErrorMessage="1" sqref="G21:G23">
      <formula1>$D$87:$D$91</formula1>
    </dataValidation>
    <dataValidation type="list" allowBlank="1" showInputMessage="1" showErrorMessage="1" sqref="J21:J23">
      <formula1>$E$87:$E$91</formula1>
    </dataValidation>
    <dataValidation type="list" allowBlank="1" showInputMessage="1" showErrorMessage="1" sqref="N21:O23">
      <formula1>$N$1048491:$N$1048492</formula1>
    </dataValidation>
    <dataValidation type="list" allowBlank="1" showInputMessage="1" showErrorMessage="1" sqref="Q21:Q23">
      <formula1>$Q$1048491:$Q$1048492</formula1>
    </dataValidation>
    <dataValidation type="list" allowBlank="1" showInputMessage="1" showErrorMessage="1" sqref="S21:S23">
      <formula1>$S$1048491:$S$1048492</formula1>
    </dataValidation>
    <dataValidation type="list" allowBlank="1" showInputMessage="1" showErrorMessage="1" sqref="T21:T23">
      <formula1>$T$1048491:$T$1048492</formula1>
    </dataValidation>
    <dataValidation type="list" allowBlank="1" showInputMessage="1" showErrorMessage="1" sqref="U21:U23">
      <formula1>$U$1048491:$U$1048492</formula1>
    </dataValidation>
    <dataValidation type="list" allowBlank="1" showInputMessage="1" showErrorMessage="1" sqref="P21:P23">
      <formula1>$P$1048491:$P$1048576</formula1>
    </dataValidation>
    <dataValidation type="list" allowBlank="1" showInputMessage="1" showErrorMessage="1" sqref="W21:W23">
      <formula1>$W$1048489:$W$1048576</formula1>
    </dataValidation>
    <dataValidation type="list" allowBlank="1" showInputMessage="1" showErrorMessage="1" sqref="Z21:Z23">
      <formula1>$Z$1048489:$Z$1048576</formula1>
    </dataValidation>
    <dataValidation type="list" allowBlank="1" showInputMessage="1" showErrorMessage="1" sqref="AB21:AB23">
      <formula1>$AB$1048490:$AB$1048576</formula1>
    </dataValidation>
    <dataValidation type="list" allowBlank="1" showInputMessage="1" showErrorMessage="1" sqref="A4:B20">
      <formula1>$A$135:$A$150</formula1>
    </dataValidation>
    <dataValidation type="list" allowBlank="1" showInputMessage="1" showErrorMessage="1" sqref="G4:G20">
      <formula1>$D$135:$D$139</formula1>
    </dataValidation>
    <dataValidation type="list" allowBlank="1" showInputMessage="1" showErrorMessage="1" sqref="F4:F20">
      <formula1>$C$135:$C$141</formula1>
    </dataValidation>
    <dataValidation type="list" allowBlank="1" showInputMessage="1" showErrorMessage="1" sqref="J4:J20">
      <formula1>$E$135:$E$139</formula1>
    </dataValidation>
    <dataValidation type="list" allowBlank="1" showInputMessage="1" showErrorMessage="1" sqref="U4:U20">
      <formula1>$U$1048539:$U$1048540</formula1>
    </dataValidation>
    <dataValidation type="list" allowBlank="1" showInputMessage="1" showErrorMessage="1" sqref="T4:T20">
      <formula1>$T$1048539:$T$1048540</formula1>
    </dataValidation>
    <dataValidation type="list" allowBlank="1" showInputMessage="1" showErrorMessage="1" sqref="S4:S20">
      <formula1>$S$1048539:$S$1048540</formula1>
    </dataValidation>
    <dataValidation type="list" allowBlank="1" showInputMessage="1" showErrorMessage="1" sqref="Q4:Q20">
      <formula1>$Q$1048539:$Q$1048540</formula1>
    </dataValidation>
    <dataValidation type="list" allowBlank="1" showInputMessage="1" showErrorMessage="1" sqref="N4:O20">
      <formula1>$N$1048539:$N$1048540</formula1>
    </dataValidation>
    <dataValidation type="list" allowBlank="1" showInputMessage="1" showErrorMessage="1" sqref="AB4:AB20">
      <formula1>$AB$1048538:$AB$1048576</formula1>
    </dataValidation>
    <dataValidation type="list" allowBlank="1" showInputMessage="1" showErrorMessage="1" sqref="Z4:Z20">
      <formula1>$Z$1048537:$Z$1048576</formula1>
    </dataValidation>
    <dataValidation type="list" allowBlank="1" showInputMessage="1" showErrorMessage="1" sqref="W4:W20">
      <formula1>$W$1048537:$W$1048576</formula1>
    </dataValidation>
    <dataValidation type="list" allowBlank="1" showInputMessage="1" showErrorMessage="1" sqref="P4:P20">
      <formula1>$P$1048539:$P$1048576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B1:H1048575"/>
  <sheetViews>
    <sheetView tabSelected="1" zoomScale="110" zoomScaleNormal="110" workbookViewId="0">
      <selection activeCell="D14" sqref="D14"/>
    </sheetView>
  </sheetViews>
  <sheetFormatPr baseColWidth="10" defaultColWidth="11.42578125" defaultRowHeight="12.75" x14ac:dyDescent="0.25"/>
  <cols>
    <col min="1" max="1" width="2.140625" style="76" customWidth="1"/>
    <col min="2" max="2" width="19.85546875" style="76" customWidth="1"/>
    <col min="3" max="3" width="54.42578125" style="76" customWidth="1"/>
    <col min="4" max="4" width="19.85546875" style="76" customWidth="1"/>
    <col min="5" max="5" width="22.7109375" style="76" customWidth="1"/>
    <col min="6" max="6" width="11.42578125" style="76"/>
    <col min="7" max="7" width="19.42578125" style="76" customWidth="1"/>
    <col min="8" max="8" width="23" style="76" customWidth="1"/>
    <col min="9" max="16384" width="11.42578125" style="76"/>
  </cols>
  <sheetData>
    <row r="1" spans="2:8" ht="55.5" customHeight="1" x14ac:dyDescent="0.25">
      <c r="C1" s="206" t="s">
        <v>1325</v>
      </c>
      <c r="D1" s="206"/>
    </row>
    <row r="2" spans="2:8" ht="25.5" customHeight="1" x14ac:dyDescent="0.25">
      <c r="B2" s="204" t="s">
        <v>994</v>
      </c>
      <c r="C2" s="204"/>
      <c r="D2" s="87" t="s">
        <v>995</v>
      </c>
      <c r="E2" s="87" t="s">
        <v>996</v>
      </c>
    </row>
    <row r="3" spans="2:8" ht="25.5" customHeight="1" x14ac:dyDescent="0.25">
      <c r="B3" s="208" t="s">
        <v>997</v>
      </c>
      <c r="C3" s="208"/>
      <c r="D3" s="105">
        <f>+'Componente 1'!K11</f>
        <v>0.9514285714285714</v>
      </c>
      <c r="E3" s="106" t="str">
        <f>+IF(AND(D3&gt;=0,D3&lt;=0.59),"ZONA BAJA",IF(AND(D3&gt;=0.6,D3&lt;=0.79),"ZONA MEDIA","ZONA ALTA"))</f>
        <v>ZONA ALTA</v>
      </c>
    </row>
    <row r="4" spans="2:8" ht="25.5" customHeight="1" x14ac:dyDescent="0.25">
      <c r="B4" s="208" t="s">
        <v>998</v>
      </c>
      <c r="C4" s="208"/>
      <c r="D4" s="105">
        <f>+'Componente 2'!P7</f>
        <v>0.5</v>
      </c>
      <c r="E4" s="106" t="str">
        <f t="shared" ref="E4:E9" si="0">+IF(AND(D4&gt;=0,D4&lt;=0.59),"ZONA BAJA",IF(AND(D4&gt;=0.6,D4&lt;=0.79),"ZONA MEDIA","ZONA ALTA"))</f>
        <v>ZONA BAJA</v>
      </c>
    </row>
    <row r="5" spans="2:8" ht="25.5" customHeight="1" x14ac:dyDescent="0.25">
      <c r="B5" s="208" t="s">
        <v>1001</v>
      </c>
      <c r="C5" s="208"/>
      <c r="D5" s="105">
        <f>+'Componente 3'!K10</f>
        <v>0.25</v>
      </c>
      <c r="E5" s="106" t="str">
        <f t="shared" si="0"/>
        <v>ZONA BAJA</v>
      </c>
      <c r="G5" s="92" t="s">
        <v>999</v>
      </c>
      <c r="H5" s="70" t="s">
        <v>1000</v>
      </c>
    </row>
    <row r="6" spans="2:8" ht="25.5" customHeight="1" x14ac:dyDescent="0.25">
      <c r="B6" s="203" t="s">
        <v>1004</v>
      </c>
      <c r="C6" s="203"/>
      <c r="D6" s="105">
        <f>+'Componente 4'!K10</f>
        <v>0.75</v>
      </c>
      <c r="E6" s="106" t="str">
        <f t="shared" si="0"/>
        <v>ZONA MEDIA</v>
      </c>
      <c r="G6" s="92" t="s">
        <v>1002</v>
      </c>
      <c r="H6" s="71" t="s">
        <v>1003</v>
      </c>
    </row>
    <row r="7" spans="2:8" ht="25.5" customHeight="1" x14ac:dyDescent="0.25">
      <c r="B7" s="203" t="s">
        <v>1007</v>
      </c>
      <c r="C7" s="203"/>
      <c r="D7" s="105">
        <f>+'Componente 5'!J12</f>
        <v>0.83750000000000002</v>
      </c>
      <c r="E7" s="106" t="str">
        <f t="shared" si="0"/>
        <v>ZONA ALTA</v>
      </c>
      <c r="G7" s="92" t="s">
        <v>1005</v>
      </c>
      <c r="H7" s="72" t="s">
        <v>1006</v>
      </c>
    </row>
    <row r="8" spans="2:8" ht="25.5" customHeight="1" x14ac:dyDescent="0.25">
      <c r="B8" s="203" t="s">
        <v>1008</v>
      </c>
      <c r="C8" s="203"/>
      <c r="D8" s="105">
        <f>+'Componente 6'!J5</f>
        <v>1</v>
      </c>
      <c r="E8" s="106" t="str">
        <f t="shared" si="0"/>
        <v>ZONA ALTA</v>
      </c>
    </row>
    <row r="9" spans="2:8" ht="25.5" customHeight="1" x14ac:dyDescent="0.25">
      <c r="B9" s="204" t="s">
        <v>1319</v>
      </c>
      <c r="C9" s="204"/>
      <c r="D9" s="107">
        <f>AVERAGE(D3:D8)</f>
        <v>0.71482142857142861</v>
      </c>
      <c r="E9" s="106" t="str">
        <f t="shared" si="0"/>
        <v>ZONA MEDIA</v>
      </c>
    </row>
    <row r="10" spans="2:8" ht="7.5" customHeight="1" x14ac:dyDescent="0.25"/>
    <row r="11" spans="2:8" ht="42.75" customHeight="1" x14ac:dyDescent="0.25">
      <c r="B11" s="207" t="s">
        <v>1027</v>
      </c>
      <c r="C11" s="207"/>
      <c r="D11" s="207"/>
      <c r="E11" s="207"/>
      <c r="F11" s="207"/>
      <c r="G11" s="207"/>
      <c r="H11" s="207"/>
    </row>
    <row r="12" spans="2:8" ht="16.899999999999999" customHeight="1" x14ac:dyDescent="0.25">
      <c r="B12" s="205" t="s">
        <v>1026</v>
      </c>
      <c r="C12" s="205"/>
    </row>
    <row r="13" spans="2:8" ht="5.25" customHeight="1" x14ac:dyDescent="0.25"/>
    <row r="14" spans="2:8" ht="15" customHeight="1" x14ac:dyDescent="0.25">
      <c r="B14" s="108" t="s">
        <v>1029</v>
      </c>
      <c r="C14" s="76" t="s">
        <v>1231</v>
      </c>
    </row>
    <row r="15" spans="2:8" x14ac:dyDescent="0.25">
      <c r="B15" s="108" t="s">
        <v>1030</v>
      </c>
      <c r="C15" s="180" t="s">
        <v>1359</v>
      </c>
    </row>
    <row r="1048573" spans="3:3" x14ac:dyDescent="0.25">
      <c r="C1048573" s="76" t="s">
        <v>1015</v>
      </c>
    </row>
    <row r="1048574" spans="3:3" x14ac:dyDescent="0.25">
      <c r="C1048574" s="76" t="s">
        <v>1016</v>
      </c>
    </row>
    <row r="1048575" spans="3:3" x14ac:dyDescent="0.25">
      <c r="C1048575" s="76" t="s">
        <v>1017</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8">
    <cfRule type="containsText" dxfId="91" priority="4" operator="containsText" text="ZONA ALTA">
      <formula>NOT(ISERROR(SEARCH("ZONA ALTA",E3)))</formula>
    </cfRule>
    <cfRule type="containsText" dxfId="90" priority="5" operator="containsText" text="ZONA MEDIA">
      <formula>NOT(ISERROR(SEARCH("ZONA MEDIA",E3)))</formula>
    </cfRule>
    <cfRule type="containsText" dxfId="89" priority="6" operator="containsText" text="ZONA BAJA">
      <formula>NOT(ISERROR(SEARCH("ZONA BAJA",E3)))</formula>
    </cfRule>
  </conditionalFormatting>
  <conditionalFormatting sqref="E9">
    <cfRule type="containsText" dxfId="88" priority="1" operator="containsText" text="ZONA ALTA">
      <formula>NOT(ISERROR(SEARCH("ZONA ALTA",E9)))</formula>
    </cfRule>
    <cfRule type="containsText" dxfId="87" priority="2" operator="containsText" text="ZONA MEDIA">
      <formula>NOT(ISERROR(SEARCH("ZONA MEDIA",E9)))</formula>
    </cfRule>
    <cfRule type="containsText" dxfId="86" priority="3" operator="containsText" text="ZONA BAJA">
      <formula>NOT(ISERROR(SEARCH("ZONA BAJA",E9)))</formula>
    </cfRule>
  </conditionalFormatting>
  <dataValidations count="1">
    <dataValidation type="decimal" allowBlank="1" showInputMessage="1" showErrorMessage="1" error="Celdas formuladas, por favor no modificar." sqref="D3:D9">
      <formula1>0</formula1>
      <formula2>100</formula2>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A1:K11"/>
  <sheetViews>
    <sheetView topLeftCell="A5" zoomScaleNormal="100" workbookViewId="0">
      <selection activeCell="A24" sqref="A24"/>
    </sheetView>
  </sheetViews>
  <sheetFormatPr baseColWidth="10" defaultColWidth="11.42578125" defaultRowHeight="12.75" x14ac:dyDescent="0.2"/>
  <cols>
    <col min="1" max="1" width="16.7109375" style="81" customWidth="1"/>
    <col min="2" max="2" width="6.140625" style="81" customWidth="1"/>
    <col min="3" max="3" width="37.7109375" style="81" customWidth="1"/>
    <col min="4" max="5" width="22.28515625" style="81" customWidth="1"/>
    <col min="6" max="7" width="11" style="81" customWidth="1"/>
    <col min="8" max="8" width="0.28515625" style="81" customWidth="1"/>
    <col min="9" max="9" width="12.7109375" style="81" customWidth="1"/>
    <col min="10" max="10" width="59.42578125" style="81" customWidth="1"/>
    <col min="11" max="11" width="11.42578125" style="81" customWidth="1"/>
    <col min="12" max="16384" width="11.42578125" style="81"/>
  </cols>
  <sheetData>
    <row r="1" spans="1:11" ht="16.149999999999999" customHeight="1" x14ac:dyDescent="0.2">
      <c r="A1" s="215" t="s">
        <v>1293</v>
      </c>
      <c r="B1" s="215"/>
      <c r="C1" s="215"/>
      <c r="D1" s="215"/>
      <c r="E1" s="215"/>
      <c r="F1" s="215"/>
      <c r="G1" s="215"/>
      <c r="I1" s="211" t="s">
        <v>1322</v>
      </c>
      <c r="J1" s="211"/>
      <c r="K1" s="211"/>
    </row>
    <row r="2" spans="1:11" ht="16.149999999999999" customHeight="1" x14ac:dyDescent="0.2">
      <c r="A2" s="215" t="s">
        <v>3</v>
      </c>
      <c r="B2" s="215"/>
      <c r="C2" s="215"/>
      <c r="D2" s="215"/>
      <c r="E2" s="215"/>
      <c r="F2" s="215"/>
      <c r="G2" s="215"/>
      <c r="I2" s="211"/>
      <c r="J2" s="211"/>
      <c r="K2" s="211"/>
    </row>
    <row r="3" spans="1:11" ht="33.75" customHeight="1" x14ac:dyDescent="0.2">
      <c r="A3" s="96" t="s">
        <v>0</v>
      </c>
      <c r="B3" s="215" t="s">
        <v>1009</v>
      </c>
      <c r="C3" s="215"/>
      <c r="D3" s="96" t="s">
        <v>72</v>
      </c>
      <c r="E3" s="96" t="s">
        <v>1</v>
      </c>
      <c r="F3" s="96" t="s">
        <v>2</v>
      </c>
      <c r="G3" s="96" t="s">
        <v>1010</v>
      </c>
      <c r="I3" s="97" t="s">
        <v>1012</v>
      </c>
      <c r="J3" s="97" t="s">
        <v>1013</v>
      </c>
      <c r="K3" s="97" t="s">
        <v>1014</v>
      </c>
    </row>
    <row r="4" spans="1:11" ht="89.25" customHeight="1" x14ac:dyDescent="0.2">
      <c r="A4" s="212" t="s">
        <v>1031</v>
      </c>
      <c r="B4" s="216" t="s">
        <v>1276</v>
      </c>
      <c r="C4" s="217"/>
      <c r="D4" s="146" t="s">
        <v>1277</v>
      </c>
      <c r="E4" s="146" t="s">
        <v>1280</v>
      </c>
      <c r="F4" s="147">
        <v>44593</v>
      </c>
      <c r="G4" s="147">
        <v>44742</v>
      </c>
      <c r="I4" s="102" t="s">
        <v>1015</v>
      </c>
      <c r="J4" s="174" t="s">
        <v>1330</v>
      </c>
      <c r="K4" s="110">
        <v>1</v>
      </c>
    </row>
    <row r="5" spans="1:11" ht="105.75" customHeight="1" x14ac:dyDescent="0.2">
      <c r="A5" s="213"/>
      <c r="B5" s="216" t="s">
        <v>1274</v>
      </c>
      <c r="C5" s="217"/>
      <c r="D5" s="146" t="s">
        <v>1278</v>
      </c>
      <c r="E5" s="146" t="s">
        <v>1281</v>
      </c>
      <c r="F5" s="147">
        <v>44593</v>
      </c>
      <c r="G5" s="147">
        <v>44742</v>
      </c>
      <c r="I5" s="101" t="s">
        <v>1015</v>
      </c>
      <c r="J5" s="174" t="s">
        <v>1326</v>
      </c>
      <c r="K5" s="110">
        <v>1</v>
      </c>
    </row>
    <row r="6" spans="1:11" ht="105.75" customHeight="1" x14ac:dyDescent="0.2">
      <c r="A6" s="214"/>
      <c r="B6" s="216" t="s">
        <v>1275</v>
      </c>
      <c r="C6" s="217"/>
      <c r="D6" s="146" t="s">
        <v>1279</v>
      </c>
      <c r="E6" s="146" t="s">
        <v>1032</v>
      </c>
      <c r="F6" s="147">
        <v>44593</v>
      </c>
      <c r="G6" s="147">
        <v>44742</v>
      </c>
      <c r="I6" s="101" t="s">
        <v>1015</v>
      </c>
      <c r="J6" s="174" t="s">
        <v>1329</v>
      </c>
      <c r="K6" s="110">
        <v>1</v>
      </c>
    </row>
    <row r="7" spans="1:11" ht="109.5" customHeight="1" x14ac:dyDescent="0.2">
      <c r="A7" s="212" t="s">
        <v>1011</v>
      </c>
      <c r="B7" s="218" t="s">
        <v>1282</v>
      </c>
      <c r="C7" s="219"/>
      <c r="D7" s="148" t="s">
        <v>1034</v>
      </c>
      <c r="E7" s="148" t="s">
        <v>1281</v>
      </c>
      <c r="F7" s="109">
        <v>44562</v>
      </c>
      <c r="G7" s="109">
        <v>44592</v>
      </c>
      <c r="I7" s="102" t="s">
        <v>1015</v>
      </c>
      <c r="J7" s="174" t="s">
        <v>1309</v>
      </c>
      <c r="K7" s="111">
        <v>1</v>
      </c>
    </row>
    <row r="8" spans="1:11" ht="109.5" customHeight="1" x14ac:dyDescent="0.2">
      <c r="A8" s="213"/>
      <c r="B8" s="218" t="s">
        <v>1283</v>
      </c>
      <c r="C8" s="219"/>
      <c r="D8" s="149" t="s">
        <v>1285</v>
      </c>
      <c r="E8" s="148" t="s">
        <v>1032</v>
      </c>
      <c r="F8" s="109">
        <v>44562</v>
      </c>
      <c r="G8" s="109">
        <v>44592</v>
      </c>
      <c r="I8" s="102" t="s">
        <v>1015</v>
      </c>
      <c r="J8" s="174" t="s">
        <v>1308</v>
      </c>
      <c r="K8" s="111">
        <v>1</v>
      </c>
    </row>
    <row r="9" spans="1:11" ht="135" customHeight="1" x14ac:dyDescent="0.2">
      <c r="A9" s="214"/>
      <c r="B9" s="218" t="s">
        <v>1284</v>
      </c>
      <c r="C9" s="219"/>
      <c r="D9" s="148" t="s">
        <v>1035</v>
      </c>
      <c r="E9" s="148" t="s">
        <v>1191</v>
      </c>
      <c r="F9" s="109">
        <v>44593</v>
      </c>
      <c r="G9" s="109">
        <v>44651</v>
      </c>
      <c r="I9" s="102" t="s">
        <v>1015</v>
      </c>
      <c r="J9" s="178" t="s">
        <v>1310</v>
      </c>
      <c r="K9" s="110">
        <v>1</v>
      </c>
    </row>
    <row r="10" spans="1:11" ht="120" customHeight="1" x14ac:dyDescent="0.2">
      <c r="A10" s="137" t="s">
        <v>1033</v>
      </c>
      <c r="B10" s="209" t="s">
        <v>1320</v>
      </c>
      <c r="C10" s="210"/>
      <c r="D10" s="69" t="s">
        <v>1321</v>
      </c>
      <c r="E10" s="101" t="s">
        <v>1036</v>
      </c>
      <c r="F10" s="109">
        <v>44666</v>
      </c>
      <c r="G10" s="147">
        <v>44946</v>
      </c>
      <c r="I10" s="102" t="s">
        <v>1017</v>
      </c>
      <c r="J10" s="155" t="s">
        <v>1323</v>
      </c>
      <c r="K10" s="90">
        <v>0.66</v>
      </c>
    </row>
    <row r="11" spans="1:11" x14ac:dyDescent="0.2">
      <c r="J11" s="83"/>
      <c r="K11" s="80">
        <f>+AVERAGE(K4:K10)</f>
        <v>0.9514285714285714</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228" t="s">
        <v>79</v>
      </c>
      <c r="B1" s="230" t="s">
        <v>5</v>
      </c>
      <c r="C1" s="230" t="s">
        <v>80</v>
      </c>
      <c r="D1" s="230" t="s">
        <v>81</v>
      </c>
      <c r="E1" s="226" t="s">
        <v>82</v>
      </c>
      <c r="F1" s="226" t="s">
        <v>83</v>
      </c>
      <c r="G1" s="226" t="s">
        <v>6</v>
      </c>
      <c r="H1" s="226" t="s">
        <v>84</v>
      </c>
      <c r="I1" s="226" t="s">
        <v>85</v>
      </c>
      <c r="J1" s="226" t="s">
        <v>7</v>
      </c>
      <c r="K1" s="226"/>
      <c r="L1" s="226" t="s">
        <v>8</v>
      </c>
      <c r="M1" s="226"/>
      <c r="N1" s="226" t="s">
        <v>9</v>
      </c>
      <c r="O1" s="226" t="s">
        <v>86</v>
      </c>
      <c r="P1" s="226" t="s">
        <v>87</v>
      </c>
      <c r="Q1" s="226" t="s">
        <v>88</v>
      </c>
      <c r="R1" s="226"/>
      <c r="S1" s="226"/>
      <c r="T1" s="226"/>
      <c r="U1" s="226"/>
      <c r="V1" s="226"/>
      <c r="W1" s="226"/>
      <c r="X1" s="226"/>
      <c r="Y1" s="226"/>
      <c r="Z1" s="226"/>
      <c r="AA1" s="226"/>
      <c r="AB1" s="226"/>
      <c r="AC1" s="226"/>
      <c r="AD1" s="226"/>
      <c r="AE1" s="226"/>
      <c r="AF1" s="226"/>
      <c r="AG1" s="226"/>
      <c r="AH1" s="226"/>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229"/>
      <c r="B2" s="222" t="s">
        <v>5</v>
      </c>
      <c r="C2" s="222"/>
      <c r="D2" s="222"/>
      <c r="E2" s="227"/>
      <c r="F2" s="227"/>
      <c r="G2" s="227"/>
      <c r="H2" s="227"/>
      <c r="I2" s="227"/>
      <c r="J2" s="4" t="s">
        <v>89</v>
      </c>
      <c r="K2" s="4" t="s">
        <v>90</v>
      </c>
      <c r="L2" s="4" t="s">
        <v>91</v>
      </c>
      <c r="M2" s="4" t="s">
        <v>90</v>
      </c>
      <c r="N2" s="227"/>
      <c r="O2" s="227"/>
      <c r="P2" s="227"/>
      <c r="Q2" s="5" t="s">
        <v>92</v>
      </c>
      <c r="R2" s="5" t="s">
        <v>93</v>
      </c>
      <c r="S2" s="5" t="s">
        <v>94</v>
      </c>
      <c r="T2" s="5" t="s">
        <v>95</v>
      </c>
      <c r="U2" s="5" t="s">
        <v>96</v>
      </c>
      <c r="V2" s="5" t="s">
        <v>97</v>
      </c>
      <c r="W2" s="5" t="s">
        <v>98</v>
      </c>
      <c r="X2" s="5" t="s">
        <v>98</v>
      </c>
      <c r="Y2" s="5" t="s">
        <v>99</v>
      </c>
      <c r="Z2" s="5" t="s">
        <v>100</v>
      </c>
      <c r="AA2" s="5" t="s">
        <v>100</v>
      </c>
      <c r="AB2" s="5" t="s">
        <v>101</v>
      </c>
      <c r="AC2" s="5" t="s">
        <v>102</v>
      </c>
      <c r="AD2" s="5" t="s">
        <v>102</v>
      </c>
      <c r="AE2" s="5" t="s">
        <v>103</v>
      </c>
      <c r="AF2" s="5" t="s">
        <v>104</v>
      </c>
      <c r="AG2" s="5" t="s">
        <v>104</v>
      </c>
      <c r="AH2" s="5" t="s">
        <v>105</v>
      </c>
      <c r="AI2" s="5" t="s">
        <v>106</v>
      </c>
      <c r="AJ2" s="5" t="s">
        <v>106</v>
      </c>
      <c r="AK2" s="5" t="s">
        <v>107</v>
      </c>
      <c r="AL2" s="5" t="s">
        <v>108</v>
      </c>
      <c r="AM2" s="5" t="s">
        <v>108</v>
      </c>
      <c r="AN2" s="5" t="s">
        <v>109</v>
      </c>
      <c r="AO2" s="5" t="s">
        <v>109</v>
      </c>
      <c r="AP2" s="5" t="s">
        <v>110</v>
      </c>
      <c r="AQ2" s="5" t="s">
        <v>111</v>
      </c>
      <c r="AR2" s="5" t="s">
        <v>112</v>
      </c>
      <c r="AS2" s="5" t="s">
        <v>113</v>
      </c>
      <c r="AT2" s="5" t="s">
        <v>114</v>
      </c>
      <c r="AU2" s="5" t="s">
        <v>115</v>
      </c>
      <c r="AV2" s="5" t="s">
        <v>116</v>
      </c>
      <c r="AW2" s="5" t="s">
        <v>117</v>
      </c>
      <c r="AX2" s="5" t="s">
        <v>118</v>
      </c>
      <c r="AY2" s="5" t="s">
        <v>119</v>
      </c>
      <c r="AZ2" s="5" t="s">
        <v>10</v>
      </c>
      <c r="BA2" s="5" t="s">
        <v>120</v>
      </c>
      <c r="BB2" s="5" t="s">
        <v>11</v>
      </c>
      <c r="BC2" s="5" t="s">
        <v>121</v>
      </c>
      <c r="BD2" s="5" t="s">
        <v>122</v>
      </c>
      <c r="BE2" s="5" t="s">
        <v>123</v>
      </c>
      <c r="BF2" s="6" t="s">
        <v>124</v>
      </c>
    </row>
    <row r="3" spans="1:58" s="7" customFormat="1" ht="93.75" customHeight="1" x14ac:dyDescent="0.25">
      <c r="A3" s="220">
        <v>1</v>
      </c>
      <c r="B3" s="222" t="s">
        <v>125</v>
      </c>
      <c r="C3" s="8" t="s">
        <v>126</v>
      </c>
      <c r="D3" s="8" t="s">
        <v>127</v>
      </c>
      <c r="E3" s="224" t="s">
        <v>128</v>
      </c>
      <c r="F3" s="224" t="s">
        <v>129</v>
      </c>
      <c r="G3" s="224" t="s">
        <v>130</v>
      </c>
      <c r="H3" s="224" t="s">
        <v>131</v>
      </c>
      <c r="I3" s="224" t="s">
        <v>132</v>
      </c>
      <c r="J3" s="224" t="s">
        <v>133</v>
      </c>
      <c r="K3" s="224">
        <v>1</v>
      </c>
      <c r="L3" s="224" t="s">
        <v>12</v>
      </c>
      <c r="M3" s="224">
        <v>4</v>
      </c>
      <c r="N3" s="231" t="s">
        <v>13</v>
      </c>
      <c r="O3" s="8" t="s">
        <v>134</v>
      </c>
      <c r="P3" s="8" t="s">
        <v>135</v>
      </c>
      <c r="Q3" s="8" t="s">
        <v>136</v>
      </c>
      <c r="R3" s="8" t="s">
        <v>137</v>
      </c>
      <c r="S3" s="8">
        <v>15</v>
      </c>
      <c r="T3" s="8" t="s">
        <v>138</v>
      </c>
      <c r="U3" s="8">
        <v>15</v>
      </c>
      <c r="V3" s="8" t="s">
        <v>139</v>
      </c>
      <c r="W3" s="8" t="s">
        <v>140</v>
      </c>
      <c r="X3" s="8">
        <v>15</v>
      </c>
      <c r="Y3" s="8" t="s">
        <v>141</v>
      </c>
      <c r="Z3" s="8" t="s">
        <v>142</v>
      </c>
      <c r="AA3" s="8">
        <v>15</v>
      </c>
      <c r="AB3" s="8" t="s">
        <v>143</v>
      </c>
      <c r="AC3" s="8" t="s">
        <v>144</v>
      </c>
      <c r="AD3" s="8">
        <v>15</v>
      </c>
      <c r="AE3" s="8" t="s">
        <v>145</v>
      </c>
      <c r="AF3" s="8" t="s">
        <v>146</v>
      </c>
      <c r="AG3" s="8">
        <v>15</v>
      </c>
      <c r="AH3" s="8" t="s">
        <v>147</v>
      </c>
      <c r="AI3" s="8" t="s">
        <v>148</v>
      </c>
      <c r="AJ3" s="8">
        <v>10</v>
      </c>
      <c r="AK3" s="8">
        <v>1</v>
      </c>
      <c r="AL3" s="8" t="s">
        <v>76</v>
      </c>
      <c r="AM3" s="8">
        <v>1</v>
      </c>
      <c r="AN3" s="8" t="s">
        <v>14</v>
      </c>
      <c r="AO3" s="8">
        <v>3</v>
      </c>
      <c r="AP3" s="8" t="s">
        <v>76</v>
      </c>
      <c r="AQ3" s="8">
        <v>0</v>
      </c>
      <c r="AR3" s="224">
        <v>66.666666666666671</v>
      </c>
      <c r="AS3" s="224" t="s">
        <v>19</v>
      </c>
      <c r="AT3" s="224" t="s">
        <v>149</v>
      </c>
      <c r="AU3" s="224" t="s">
        <v>150</v>
      </c>
      <c r="AV3" s="224">
        <v>2</v>
      </c>
      <c r="AW3" s="224">
        <v>0</v>
      </c>
      <c r="AX3" s="224">
        <v>1</v>
      </c>
      <c r="AY3" s="224">
        <v>4</v>
      </c>
      <c r="AZ3" s="231" t="s">
        <v>13</v>
      </c>
      <c r="BA3" s="224" t="s">
        <v>151</v>
      </c>
      <c r="BB3" s="242" t="s">
        <v>15</v>
      </c>
      <c r="BC3" s="224" t="s">
        <v>152</v>
      </c>
      <c r="BD3" s="224" t="s">
        <v>153</v>
      </c>
      <c r="BE3" s="234">
        <v>44012</v>
      </c>
      <c r="BF3" s="236" t="s">
        <v>154</v>
      </c>
    </row>
    <row r="4" spans="1:58" s="7" customFormat="1" ht="82.5" customHeight="1" x14ac:dyDescent="0.25">
      <c r="A4" s="220"/>
      <c r="B4" s="222"/>
      <c r="C4" s="8" t="s">
        <v>155</v>
      </c>
      <c r="D4" s="8" t="s">
        <v>156</v>
      </c>
      <c r="E4" s="224"/>
      <c r="F4" s="224"/>
      <c r="G4" s="224"/>
      <c r="H4" s="224"/>
      <c r="I4" s="224"/>
      <c r="J4" s="224"/>
      <c r="K4" s="224"/>
      <c r="L4" s="224"/>
      <c r="M4" s="224"/>
      <c r="N4" s="231"/>
      <c r="O4" s="8" t="s">
        <v>157</v>
      </c>
      <c r="P4" s="8" t="s">
        <v>135</v>
      </c>
      <c r="Q4" s="8" t="s">
        <v>158</v>
      </c>
      <c r="R4" s="8" t="s">
        <v>137</v>
      </c>
      <c r="S4" s="8">
        <v>15</v>
      </c>
      <c r="T4" s="8" t="s">
        <v>138</v>
      </c>
      <c r="U4" s="8">
        <v>15</v>
      </c>
      <c r="V4" s="8" t="s">
        <v>139</v>
      </c>
      <c r="W4" s="8" t="s">
        <v>140</v>
      </c>
      <c r="X4" s="8">
        <v>15</v>
      </c>
      <c r="Y4" s="8" t="s">
        <v>159</v>
      </c>
      <c r="Z4" s="8" t="s">
        <v>142</v>
      </c>
      <c r="AA4" s="8">
        <v>15</v>
      </c>
      <c r="AB4" s="8" t="s">
        <v>160</v>
      </c>
      <c r="AC4" s="8" t="s">
        <v>144</v>
      </c>
      <c r="AD4" s="8">
        <v>15</v>
      </c>
      <c r="AE4" s="8" t="s">
        <v>145</v>
      </c>
      <c r="AF4" s="8" t="s">
        <v>146</v>
      </c>
      <c r="AG4" s="8">
        <v>15</v>
      </c>
      <c r="AH4" s="8" t="s">
        <v>161</v>
      </c>
      <c r="AI4" s="8" t="s">
        <v>148</v>
      </c>
      <c r="AJ4" s="8">
        <v>10</v>
      </c>
      <c r="AK4" s="8">
        <v>100</v>
      </c>
      <c r="AL4" s="8" t="s">
        <v>14</v>
      </c>
      <c r="AM4" s="8">
        <v>3</v>
      </c>
      <c r="AN4" s="8" t="s">
        <v>14</v>
      </c>
      <c r="AO4" s="8">
        <v>3</v>
      </c>
      <c r="AP4" s="8" t="s">
        <v>14</v>
      </c>
      <c r="AQ4" s="8">
        <v>100</v>
      </c>
      <c r="AR4" s="224"/>
      <c r="AS4" s="224"/>
      <c r="AT4" s="224"/>
      <c r="AU4" s="224"/>
      <c r="AV4" s="224"/>
      <c r="AW4" s="224"/>
      <c r="AX4" s="224"/>
      <c r="AY4" s="224"/>
      <c r="AZ4" s="231"/>
      <c r="BA4" s="224"/>
      <c r="BB4" s="242"/>
      <c r="BC4" s="224"/>
      <c r="BD4" s="224"/>
      <c r="BE4" s="234"/>
      <c r="BF4" s="236"/>
    </row>
    <row r="5" spans="1:58" s="7" customFormat="1" ht="68.25" customHeight="1" thickBot="1" x14ac:dyDescent="0.3">
      <c r="A5" s="221"/>
      <c r="B5" s="223"/>
      <c r="C5" s="9" t="s">
        <v>162</v>
      </c>
      <c r="D5" s="9" t="s">
        <v>163</v>
      </c>
      <c r="E5" s="225"/>
      <c r="F5" s="225"/>
      <c r="G5" s="225"/>
      <c r="H5" s="225"/>
      <c r="I5" s="225"/>
      <c r="J5" s="225"/>
      <c r="K5" s="225"/>
      <c r="L5" s="225"/>
      <c r="M5" s="225"/>
      <c r="N5" s="232"/>
      <c r="O5" s="9" t="s">
        <v>164</v>
      </c>
      <c r="P5" s="9" t="s">
        <v>135</v>
      </c>
      <c r="Q5" s="9" t="s">
        <v>165</v>
      </c>
      <c r="R5" s="9" t="s">
        <v>137</v>
      </c>
      <c r="S5" s="9">
        <v>15</v>
      </c>
      <c r="T5" s="9" t="s">
        <v>138</v>
      </c>
      <c r="U5" s="9">
        <v>15</v>
      </c>
      <c r="V5" s="9" t="s">
        <v>139</v>
      </c>
      <c r="W5" s="9" t="s">
        <v>140</v>
      </c>
      <c r="X5" s="9">
        <v>15</v>
      </c>
      <c r="Y5" s="9" t="s">
        <v>166</v>
      </c>
      <c r="Z5" s="9" t="s">
        <v>142</v>
      </c>
      <c r="AA5" s="9">
        <v>15</v>
      </c>
      <c r="AB5" s="9" t="s">
        <v>167</v>
      </c>
      <c r="AC5" s="9" t="s">
        <v>144</v>
      </c>
      <c r="AD5" s="9">
        <v>15</v>
      </c>
      <c r="AE5" s="9" t="s">
        <v>168</v>
      </c>
      <c r="AF5" s="9" t="s">
        <v>146</v>
      </c>
      <c r="AG5" s="9">
        <v>15</v>
      </c>
      <c r="AH5" s="9" t="s">
        <v>169</v>
      </c>
      <c r="AI5" s="9" t="s">
        <v>148</v>
      </c>
      <c r="AJ5" s="9">
        <v>10</v>
      </c>
      <c r="AK5" s="9">
        <v>100</v>
      </c>
      <c r="AL5" s="9" t="s">
        <v>14</v>
      </c>
      <c r="AM5" s="9">
        <v>3</v>
      </c>
      <c r="AN5" s="9" t="s">
        <v>14</v>
      </c>
      <c r="AO5" s="9">
        <v>3</v>
      </c>
      <c r="AP5" s="9" t="s">
        <v>14</v>
      </c>
      <c r="AQ5" s="9">
        <v>100</v>
      </c>
      <c r="AR5" s="225"/>
      <c r="AS5" s="225"/>
      <c r="AT5" s="225"/>
      <c r="AU5" s="225"/>
      <c r="AV5" s="225"/>
      <c r="AW5" s="225"/>
      <c r="AX5" s="225"/>
      <c r="AY5" s="225"/>
      <c r="AZ5" s="241"/>
      <c r="BA5" s="225"/>
      <c r="BB5" s="243"/>
      <c r="BC5" s="225"/>
      <c r="BD5" s="225"/>
      <c r="BE5" s="235"/>
      <c r="BF5" s="237"/>
    </row>
    <row r="6" spans="1:58" s="7" customFormat="1" ht="66" customHeight="1" x14ac:dyDescent="0.25">
      <c r="A6" s="228">
        <v>2</v>
      </c>
      <c r="B6" s="230" t="s">
        <v>170</v>
      </c>
      <c r="C6" s="10" t="s">
        <v>162</v>
      </c>
      <c r="D6" s="10" t="s">
        <v>171</v>
      </c>
      <c r="E6" s="233" t="s">
        <v>172</v>
      </c>
      <c r="F6" s="233" t="s">
        <v>173</v>
      </c>
      <c r="G6" s="233" t="s">
        <v>16</v>
      </c>
      <c r="H6" s="233" t="s">
        <v>17</v>
      </c>
      <c r="I6" s="233" t="s">
        <v>132</v>
      </c>
      <c r="J6" s="233" t="s">
        <v>18</v>
      </c>
      <c r="K6" s="233">
        <v>2</v>
      </c>
      <c r="L6" s="233" t="s">
        <v>12</v>
      </c>
      <c r="M6" s="233">
        <v>4</v>
      </c>
      <c r="N6" s="231" t="s">
        <v>13</v>
      </c>
      <c r="O6" s="10" t="s">
        <v>174</v>
      </c>
      <c r="P6" s="10" t="s">
        <v>135</v>
      </c>
      <c r="Q6" s="10" t="s">
        <v>175</v>
      </c>
      <c r="R6" s="10" t="s">
        <v>137</v>
      </c>
      <c r="S6" s="10">
        <v>15</v>
      </c>
      <c r="T6" s="10" t="s">
        <v>138</v>
      </c>
      <c r="U6" s="10">
        <v>15</v>
      </c>
      <c r="V6" s="10" t="s">
        <v>176</v>
      </c>
      <c r="W6" s="10" t="s">
        <v>140</v>
      </c>
      <c r="X6" s="10">
        <v>15</v>
      </c>
      <c r="Y6" s="10" t="s">
        <v>177</v>
      </c>
      <c r="Z6" s="10" t="s">
        <v>142</v>
      </c>
      <c r="AA6" s="10">
        <v>15</v>
      </c>
      <c r="AB6" s="10" t="s">
        <v>178</v>
      </c>
      <c r="AC6" s="10" t="s">
        <v>144</v>
      </c>
      <c r="AD6" s="10">
        <v>15</v>
      </c>
      <c r="AE6" s="10" t="s">
        <v>179</v>
      </c>
      <c r="AF6" s="10" t="s">
        <v>146</v>
      </c>
      <c r="AG6" s="10">
        <v>15</v>
      </c>
      <c r="AH6" s="10" t="s">
        <v>180</v>
      </c>
      <c r="AI6" s="10" t="s">
        <v>148</v>
      </c>
      <c r="AJ6" s="10">
        <v>10</v>
      </c>
      <c r="AK6" s="10">
        <v>100</v>
      </c>
      <c r="AL6" s="10" t="s">
        <v>14</v>
      </c>
      <c r="AM6" s="10">
        <v>3</v>
      </c>
      <c r="AN6" s="10" t="s">
        <v>14</v>
      </c>
      <c r="AO6" s="10">
        <v>3</v>
      </c>
      <c r="AP6" s="10" t="s">
        <v>14</v>
      </c>
      <c r="AQ6" s="10">
        <v>100</v>
      </c>
      <c r="AR6" s="233">
        <v>100</v>
      </c>
      <c r="AS6" s="233" t="s">
        <v>14</v>
      </c>
      <c r="AT6" s="233" t="s">
        <v>149</v>
      </c>
      <c r="AU6" s="233" t="s">
        <v>150</v>
      </c>
      <c r="AV6" s="233">
        <v>1</v>
      </c>
      <c r="AW6" s="233">
        <v>0</v>
      </c>
      <c r="AX6" s="233">
        <v>1</v>
      </c>
      <c r="AY6" s="233">
        <v>4</v>
      </c>
      <c r="AZ6" s="247" t="s">
        <v>19</v>
      </c>
      <c r="BA6" s="233" t="s">
        <v>181</v>
      </c>
      <c r="BB6" s="249" t="s">
        <v>182</v>
      </c>
      <c r="BC6" s="249" t="s">
        <v>183</v>
      </c>
      <c r="BD6" s="249" t="s">
        <v>184</v>
      </c>
      <c r="BE6" s="249" t="s">
        <v>185</v>
      </c>
      <c r="BF6" s="244" t="s">
        <v>186</v>
      </c>
    </row>
    <row r="7" spans="1:58" s="7" customFormat="1" ht="52.5" customHeight="1" x14ac:dyDescent="0.25">
      <c r="A7" s="238"/>
      <c r="B7" s="222"/>
      <c r="C7" s="8" t="s">
        <v>187</v>
      </c>
      <c r="D7" s="8" t="s">
        <v>188</v>
      </c>
      <c r="E7" s="224"/>
      <c r="F7" s="224"/>
      <c r="G7" s="224"/>
      <c r="H7" s="224"/>
      <c r="I7" s="224"/>
      <c r="J7" s="224"/>
      <c r="K7" s="224"/>
      <c r="L7" s="224"/>
      <c r="M7" s="224"/>
      <c r="N7" s="231"/>
      <c r="O7" s="8" t="s">
        <v>189</v>
      </c>
      <c r="P7" s="8" t="s">
        <v>135</v>
      </c>
      <c r="Q7" s="8" t="s">
        <v>190</v>
      </c>
      <c r="R7" s="8" t="s">
        <v>137</v>
      </c>
      <c r="S7" s="8">
        <v>15</v>
      </c>
      <c r="T7" s="8" t="s">
        <v>138</v>
      </c>
      <c r="U7" s="8">
        <v>15</v>
      </c>
      <c r="V7" s="8" t="s">
        <v>191</v>
      </c>
      <c r="W7" s="8" t="s">
        <v>140</v>
      </c>
      <c r="X7" s="8">
        <v>15</v>
      </c>
      <c r="Y7" s="8" t="s">
        <v>192</v>
      </c>
      <c r="Z7" s="8" t="s">
        <v>142</v>
      </c>
      <c r="AA7" s="8">
        <v>15</v>
      </c>
      <c r="AB7" s="8" t="s">
        <v>193</v>
      </c>
      <c r="AC7" s="8" t="s">
        <v>144</v>
      </c>
      <c r="AD7" s="8">
        <v>15</v>
      </c>
      <c r="AE7" s="8" t="s">
        <v>194</v>
      </c>
      <c r="AF7" s="8" t="s">
        <v>146</v>
      </c>
      <c r="AG7" s="8">
        <v>15</v>
      </c>
      <c r="AH7" s="8" t="s">
        <v>195</v>
      </c>
      <c r="AI7" s="8" t="s">
        <v>148</v>
      </c>
      <c r="AJ7" s="8">
        <v>10</v>
      </c>
      <c r="AK7" s="8">
        <v>100</v>
      </c>
      <c r="AL7" s="8" t="s">
        <v>14</v>
      </c>
      <c r="AM7" s="8">
        <v>3</v>
      </c>
      <c r="AN7" s="8" t="s">
        <v>14</v>
      </c>
      <c r="AO7" s="8">
        <v>3</v>
      </c>
      <c r="AP7" s="8" t="s">
        <v>14</v>
      </c>
      <c r="AQ7" s="8">
        <v>100</v>
      </c>
      <c r="AR7" s="224"/>
      <c r="AS7" s="224"/>
      <c r="AT7" s="224"/>
      <c r="AU7" s="224"/>
      <c r="AV7" s="224"/>
      <c r="AW7" s="224"/>
      <c r="AX7" s="224"/>
      <c r="AY7" s="224"/>
      <c r="AZ7" s="248"/>
      <c r="BA7" s="224"/>
      <c r="BB7" s="250"/>
      <c r="BC7" s="250"/>
      <c r="BD7" s="250"/>
      <c r="BE7" s="250"/>
      <c r="BF7" s="236"/>
    </row>
    <row r="8" spans="1:58" s="7" customFormat="1" ht="25.5" customHeight="1" thickBot="1" x14ac:dyDescent="0.3">
      <c r="A8" s="238"/>
      <c r="B8" s="222"/>
      <c r="C8" s="8" t="s">
        <v>196</v>
      </c>
      <c r="D8" s="8" t="s">
        <v>197</v>
      </c>
      <c r="E8" s="224"/>
      <c r="F8" s="224"/>
      <c r="G8" s="224"/>
      <c r="H8" s="224"/>
      <c r="I8" s="224"/>
      <c r="J8" s="224"/>
      <c r="K8" s="224"/>
      <c r="L8" s="224"/>
      <c r="M8" s="224"/>
      <c r="N8" s="232"/>
      <c r="O8" s="8" t="s">
        <v>198</v>
      </c>
      <c r="P8" s="8" t="s">
        <v>135</v>
      </c>
      <c r="Q8" s="8" t="s">
        <v>175</v>
      </c>
      <c r="R8" s="8" t="s">
        <v>137</v>
      </c>
      <c r="S8" s="8">
        <v>15</v>
      </c>
      <c r="T8" s="8" t="s">
        <v>138</v>
      </c>
      <c r="U8" s="8">
        <v>15</v>
      </c>
      <c r="V8" s="8" t="s">
        <v>176</v>
      </c>
      <c r="W8" s="8" t="s">
        <v>140</v>
      </c>
      <c r="X8" s="8">
        <v>15</v>
      </c>
      <c r="Y8" s="8" t="s">
        <v>177</v>
      </c>
      <c r="Z8" s="8" t="s">
        <v>142</v>
      </c>
      <c r="AA8" s="8">
        <v>15</v>
      </c>
      <c r="AB8" s="8" t="s">
        <v>178</v>
      </c>
      <c r="AC8" s="8" t="s">
        <v>144</v>
      </c>
      <c r="AD8" s="8">
        <v>15</v>
      </c>
      <c r="AE8" s="8" t="s">
        <v>179</v>
      </c>
      <c r="AF8" s="8" t="s">
        <v>146</v>
      </c>
      <c r="AG8" s="8">
        <v>15</v>
      </c>
      <c r="AH8" s="8" t="s">
        <v>180</v>
      </c>
      <c r="AI8" s="8" t="s">
        <v>148</v>
      </c>
      <c r="AJ8" s="8">
        <v>10</v>
      </c>
      <c r="AK8" s="8">
        <v>100</v>
      </c>
      <c r="AL8" s="8" t="s">
        <v>14</v>
      </c>
      <c r="AM8" s="8">
        <v>3</v>
      </c>
      <c r="AN8" s="8" t="s">
        <v>14</v>
      </c>
      <c r="AO8" s="8">
        <v>3</v>
      </c>
      <c r="AP8" s="8" t="s">
        <v>14</v>
      </c>
      <c r="AQ8" s="8">
        <v>100</v>
      </c>
      <c r="AR8" s="224"/>
      <c r="AS8" s="224"/>
      <c r="AT8" s="224"/>
      <c r="AU8" s="224"/>
      <c r="AV8" s="224"/>
      <c r="AW8" s="224"/>
      <c r="AX8" s="224"/>
      <c r="AY8" s="224"/>
      <c r="AZ8" s="248"/>
      <c r="BA8" s="224"/>
      <c r="BB8" s="251"/>
      <c r="BC8" s="251"/>
      <c r="BD8" s="251"/>
      <c r="BE8" s="251"/>
      <c r="BF8" s="236"/>
    </row>
    <row r="9" spans="1:58" s="7" customFormat="1" ht="50.25" customHeight="1" x14ac:dyDescent="0.25">
      <c r="A9" s="238"/>
      <c r="B9" s="222"/>
      <c r="C9" s="224" t="s">
        <v>199</v>
      </c>
      <c r="D9" s="8" t="s">
        <v>200</v>
      </c>
      <c r="E9" s="224" t="s">
        <v>201</v>
      </c>
      <c r="F9" s="224" t="s">
        <v>202</v>
      </c>
      <c r="G9" s="224" t="s">
        <v>20</v>
      </c>
      <c r="H9" s="224" t="s">
        <v>203</v>
      </c>
      <c r="I9" s="224" t="s">
        <v>132</v>
      </c>
      <c r="J9" s="224" t="s">
        <v>133</v>
      </c>
      <c r="K9" s="224">
        <v>1</v>
      </c>
      <c r="L9" s="224" t="s">
        <v>12</v>
      </c>
      <c r="M9" s="224">
        <v>4</v>
      </c>
      <c r="N9" s="231" t="s">
        <v>13</v>
      </c>
      <c r="O9" s="8" t="s">
        <v>204</v>
      </c>
      <c r="P9" s="8"/>
      <c r="Q9" s="8" t="s">
        <v>204</v>
      </c>
      <c r="R9" s="8" t="s">
        <v>205</v>
      </c>
      <c r="S9" s="8">
        <v>0</v>
      </c>
      <c r="T9" s="8" t="s">
        <v>206</v>
      </c>
      <c r="U9" s="8">
        <v>0</v>
      </c>
      <c r="V9" s="8" t="s">
        <v>204</v>
      </c>
      <c r="W9" s="8" t="s">
        <v>207</v>
      </c>
      <c r="X9" s="8">
        <v>0</v>
      </c>
      <c r="Y9" s="8" t="s">
        <v>204</v>
      </c>
      <c r="Z9" s="8" t="s">
        <v>208</v>
      </c>
      <c r="AA9" s="8">
        <v>0</v>
      </c>
      <c r="AB9" s="8" t="s">
        <v>204</v>
      </c>
      <c r="AC9" s="8" t="s">
        <v>209</v>
      </c>
      <c r="AD9" s="8">
        <v>0</v>
      </c>
      <c r="AE9" s="8" t="s">
        <v>204</v>
      </c>
      <c r="AF9" s="8" t="s">
        <v>210</v>
      </c>
      <c r="AG9" s="8">
        <v>0</v>
      </c>
      <c r="AH9" s="8" t="s">
        <v>204</v>
      </c>
      <c r="AI9" s="8" t="s">
        <v>211</v>
      </c>
      <c r="AJ9" s="8">
        <v>0</v>
      </c>
      <c r="AK9" s="8">
        <v>0</v>
      </c>
      <c r="AL9" s="8" t="s">
        <v>76</v>
      </c>
      <c r="AM9" s="8">
        <v>1</v>
      </c>
      <c r="AN9" s="8" t="s">
        <v>76</v>
      </c>
      <c r="AO9" s="8">
        <v>1</v>
      </c>
      <c r="AP9" s="8" t="s">
        <v>76</v>
      </c>
      <c r="AQ9" s="8">
        <v>0</v>
      </c>
      <c r="AR9" s="224">
        <v>0</v>
      </c>
      <c r="AS9" s="224" t="s">
        <v>76</v>
      </c>
      <c r="AT9" s="224" t="s">
        <v>150</v>
      </c>
      <c r="AU9" s="224" t="s">
        <v>150</v>
      </c>
      <c r="AV9" s="224">
        <v>0</v>
      </c>
      <c r="AW9" s="224">
        <v>0</v>
      </c>
      <c r="AX9" s="224">
        <v>1</v>
      </c>
      <c r="AY9" s="224">
        <v>4</v>
      </c>
      <c r="AZ9" s="231" t="s">
        <v>13</v>
      </c>
      <c r="BA9" s="224" t="s">
        <v>151</v>
      </c>
      <c r="BB9" s="8" t="s">
        <v>21</v>
      </c>
      <c r="BC9" s="224" t="s">
        <v>212</v>
      </c>
      <c r="BD9" s="224" t="s">
        <v>184</v>
      </c>
      <c r="BE9" s="224" t="s">
        <v>213</v>
      </c>
      <c r="BF9" s="236"/>
    </row>
    <row r="10" spans="1:58" s="7" customFormat="1" ht="78.75" customHeight="1" x14ac:dyDescent="0.25">
      <c r="A10" s="238"/>
      <c r="B10" s="222"/>
      <c r="C10" s="224"/>
      <c r="D10" s="224" t="s">
        <v>214</v>
      </c>
      <c r="E10" s="224"/>
      <c r="F10" s="224"/>
      <c r="G10" s="224"/>
      <c r="H10" s="224"/>
      <c r="I10" s="224"/>
      <c r="J10" s="224"/>
      <c r="K10" s="224"/>
      <c r="L10" s="224"/>
      <c r="M10" s="224"/>
      <c r="N10" s="231"/>
      <c r="O10" s="8" t="s">
        <v>204</v>
      </c>
      <c r="P10" s="8"/>
      <c r="Q10" s="8" t="s">
        <v>204</v>
      </c>
      <c r="R10" s="8" t="s">
        <v>205</v>
      </c>
      <c r="S10" s="8">
        <v>0</v>
      </c>
      <c r="T10" s="8" t="s">
        <v>206</v>
      </c>
      <c r="U10" s="8">
        <v>0</v>
      </c>
      <c r="V10" s="8" t="s">
        <v>204</v>
      </c>
      <c r="W10" s="8" t="s">
        <v>207</v>
      </c>
      <c r="X10" s="8">
        <v>0</v>
      </c>
      <c r="Y10" s="8" t="s">
        <v>204</v>
      </c>
      <c r="Z10" s="8" t="s">
        <v>208</v>
      </c>
      <c r="AA10" s="8">
        <v>0</v>
      </c>
      <c r="AB10" s="8" t="s">
        <v>204</v>
      </c>
      <c r="AC10" s="8" t="s">
        <v>209</v>
      </c>
      <c r="AD10" s="8">
        <v>0</v>
      </c>
      <c r="AE10" s="8" t="s">
        <v>204</v>
      </c>
      <c r="AF10" s="8" t="s">
        <v>210</v>
      </c>
      <c r="AG10" s="8">
        <v>0</v>
      </c>
      <c r="AH10" s="8" t="s">
        <v>204</v>
      </c>
      <c r="AI10" s="8" t="s">
        <v>211</v>
      </c>
      <c r="AJ10" s="8">
        <v>0</v>
      </c>
      <c r="AK10" s="8">
        <v>0</v>
      </c>
      <c r="AL10" s="8" t="s">
        <v>76</v>
      </c>
      <c r="AM10" s="8">
        <v>1</v>
      </c>
      <c r="AN10" s="8" t="s">
        <v>76</v>
      </c>
      <c r="AO10" s="8">
        <v>1</v>
      </c>
      <c r="AP10" s="8" t="s">
        <v>76</v>
      </c>
      <c r="AQ10" s="8">
        <v>0</v>
      </c>
      <c r="AR10" s="224"/>
      <c r="AS10" s="224"/>
      <c r="AT10" s="224"/>
      <c r="AU10" s="224"/>
      <c r="AV10" s="224"/>
      <c r="AW10" s="224"/>
      <c r="AX10" s="224"/>
      <c r="AY10" s="224"/>
      <c r="AZ10" s="231"/>
      <c r="BA10" s="224"/>
      <c r="BB10" s="8" t="s">
        <v>22</v>
      </c>
      <c r="BC10" s="224"/>
      <c r="BD10" s="224"/>
      <c r="BE10" s="224"/>
      <c r="BF10" s="236"/>
    </row>
    <row r="11" spans="1:58" s="7" customFormat="1" ht="98.25" customHeight="1" thickBot="1" x14ac:dyDescent="0.3">
      <c r="A11" s="239"/>
      <c r="B11" s="240"/>
      <c r="C11" s="246"/>
      <c r="D11" s="246"/>
      <c r="E11" s="246"/>
      <c r="F11" s="246"/>
      <c r="G11" s="246"/>
      <c r="H11" s="246"/>
      <c r="I11" s="246"/>
      <c r="J11" s="246"/>
      <c r="K11" s="246"/>
      <c r="L11" s="246"/>
      <c r="M11" s="246"/>
      <c r="N11" s="232"/>
      <c r="O11" s="11" t="s">
        <v>204</v>
      </c>
      <c r="P11" s="11"/>
      <c r="Q11" s="11" t="s">
        <v>204</v>
      </c>
      <c r="R11" s="11" t="s">
        <v>205</v>
      </c>
      <c r="S11" s="11">
        <v>0</v>
      </c>
      <c r="T11" s="11" t="s">
        <v>206</v>
      </c>
      <c r="U11" s="11">
        <v>0</v>
      </c>
      <c r="V11" s="11" t="s">
        <v>204</v>
      </c>
      <c r="W11" s="11" t="s">
        <v>207</v>
      </c>
      <c r="X11" s="11">
        <v>0</v>
      </c>
      <c r="Y11" s="11" t="s">
        <v>204</v>
      </c>
      <c r="Z11" s="11" t="s">
        <v>208</v>
      </c>
      <c r="AA11" s="11">
        <v>0</v>
      </c>
      <c r="AB11" s="11" t="s">
        <v>204</v>
      </c>
      <c r="AC11" s="11" t="s">
        <v>209</v>
      </c>
      <c r="AD11" s="11">
        <v>0</v>
      </c>
      <c r="AE11" s="11" t="s">
        <v>204</v>
      </c>
      <c r="AF11" s="11" t="s">
        <v>210</v>
      </c>
      <c r="AG11" s="11">
        <v>0</v>
      </c>
      <c r="AH11" s="11" t="s">
        <v>204</v>
      </c>
      <c r="AI11" s="11" t="s">
        <v>211</v>
      </c>
      <c r="AJ11" s="11">
        <v>0</v>
      </c>
      <c r="AK11" s="11">
        <v>0</v>
      </c>
      <c r="AL11" s="11" t="s">
        <v>76</v>
      </c>
      <c r="AM11" s="11">
        <v>1</v>
      </c>
      <c r="AN11" s="11" t="s">
        <v>76</v>
      </c>
      <c r="AO11" s="11">
        <v>1</v>
      </c>
      <c r="AP11" s="11" t="s">
        <v>76</v>
      </c>
      <c r="AQ11" s="11">
        <v>0</v>
      </c>
      <c r="AR11" s="246"/>
      <c r="AS11" s="246"/>
      <c r="AT11" s="246"/>
      <c r="AU11" s="246"/>
      <c r="AV11" s="246"/>
      <c r="AW11" s="246"/>
      <c r="AX11" s="246"/>
      <c r="AY11" s="246"/>
      <c r="AZ11" s="232"/>
      <c r="BA11" s="246"/>
      <c r="BB11" s="11" t="s">
        <v>23</v>
      </c>
      <c r="BC11" s="246"/>
      <c r="BD11" s="246"/>
      <c r="BE11" s="246"/>
      <c r="BF11" s="245"/>
    </row>
    <row r="12" spans="1:58" s="7" customFormat="1" ht="93" customHeight="1" x14ac:dyDescent="0.25">
      <c r="A12" s="228">
        <v>3</v>
      </c>
      <c r="B12" s="230" t="s">
        <v>215</v>
      </c>
      <c r="C12" s="10" t="s">
        <v>216</v>
      </c>
      <c r="D12" s="10" t="s">
        <v>217</v>
      </c>
      <c r="E12" s="233" t="s">
        <v>218</v>
      </c>
      <c r="F12" s="233" t="s">
        <v>219</v>
      </c>
      <c r="G12" s="233" t="s">
        <v>24</v>
      </c>
      <c r="H12" s="233" t="s">
        <v>25</v>
      </c>
      <c r="I12" s="233" t="s">
        <v>132</v>
      </c>
      <c r="J12" s="233" t="s">
        <v>133</v>
      </c>
      <c r="K12" s="233">
        <v>1</v>
      </c>
      <c r="L12" s="233" t="s">
        <v>19</v>
      </c>
      <c r="M12" s="233">
        <v>3</v>
      </c>
      <c r="N12" s="247" t="s">
        <v>19</v>
      </c>
      <c r="O12" s="10" t="s">
        <v>220</v>
      </c>
      <c r="P12" s="10" t="s">
        <v>135</v>
      </c>
      <c r="Q12" s="10" t="s">
        <v>221</v>
      </c>
      <c r="R12" s="10" t="s">
        <v>137</v>
      </c>
      <c r="S12" s="10">
        <v>15</v>
      </c>
      <c r="T12" s="10" t="s">
        <v>138</v>
      </c>
      <c r="U12" s="10">
        <v>15</v>
      </c>
      <c r="V12" s="10" t="s">
        <v>77</v>
      </c>
      <c r="W12" s="10" t="s">
        <v>140</v>
      </c>
      <c r="X12" s="10">
        <v>15</v>
      </c>
      <c r="Y12" s="10" t="s">
        <v>222</v>
      </c>
      <c r="Z12" s="10" t="s">
        <v>142</v>
      </c>
      <c r="AA12" s="10">
        <v>15</v>
      </c>
      <c r="AB12" s="10" t="s">
        <v>223</v>
      </c>
      <c r="AC12" s="10" t="s">
        <v>144</v>
      </c>
      <c r="AD12" s="10">
        <v>15</v>
      </c>
      <c r="AE12" s="10" t="s">
        <v>224</v>
      </c>
      <c r="AF12" s="10" t="s">
        <v>146</v>
      </c>
      <c r="AG12" s="10">
        <v>15</v>
      </c>
      <c r="AH12" s="10" t="s">
        <v>225</v>
      </c>
      <c r="AI12" s="10" t="s">
        <v>148</v>
      </c>
      <c r="AJ12" s="10">
        <v>10</v>
      </c>
      <c r="AK12" s="10">
        <v>100</v>
      </c>
      <c r="AL12" s="10" t="s">
        <v>14</v>
      </c>
      <c r="AM12" s="10">
        <v>3</v>
      </c>
      <c r="AN12" s="10" t="s">
        <v>14</v>
      </c>
      <c r="AO12" s="10">
        <v>3</v>
      </c>
      <c r="AP12" s="10" t="s">
        <v>14</v>
      </c>
      <c r="AQ12" s="10">
        <v>100</v>
      </c>
      <c r="AR12" s="233">
        <v>100</v>
      </c>
      <c r="AS12" s="233" t="s">
        <v>14</v>
      </c>
      <c r="AT12" s="233" t="s">
        <v>149</v>
      </c>
      <c r="AU12" s="233" t="s">
        <v>150</v>
      </c>
      <c r="AV12" s="233">
        <v>2</v>
      </c>
      <c r="AW12" s="233">
        <v>0</v>
      </c>
      <c r="AX12" s="233">
        <v>1</v>
      </c>
      <c r="AY12" s="233">
        <v>3</v>
      </c>
      <c r="AZ12" s="252" t="s">
        <v>19</v>
      </c>
      <c r="BA12" s="254" t="s">
        <v>181</v>
      </c>
      <c r="BB12" s="10" t="s">
        <v>26</v>
      </c>
      <c r="BC12" s="10" t="s">
        <v>226</v>
      </c>
      <c r="BD12" s="10" t="s">
        <v>227</v>
      </c>
      <c r="BE12" s="10" t="s">
        <v>228</v>
      </c>
      <c r="BF12" s="244" t="s">
        <v>229</v>
      </c>
    </row>
    <row r="13" spans="1:58" s="7" customFormat="1" ht="102.75" customHeight="1" thickBot="1" x14ac:dyDescent="0.3">
      <c r="A13" s="239"/>
      <c r="B13" s="240"/>
      <c r="C13" s="11" t="s">
        <v>230</v>
      </c>
      <c r="D13" s="11" t="s">
        <v>231</v>
      </c>
      <c r="E13" s="246"/>
      <c r="F13" s="246"/>
      <c r="G13" s="246"/>
      <c r="H13" s="246"/>
      <c r="I13" s="246"/>
      <c r="J13" s="246"/>
      <c r="K13" s="246"/>
      <c r="L13" s="246"/>
      <c r="M13" s="246"/>
      <c r="N13" s="257"/>
      <c r="O13" s="11" t="s">
        <v>232</v>
      </c>
      <c r="P13" s="11" t="s">
        <v>135</v>
      </c>
      <c r="Q13" s="11" t="s">
        <v>233</v>
      </c>
      <c r="R13" s="11" t="s">
        <v>137</v>
      </c>
      <c r="S13" s="11">
        <v>15</v>
      </c>
      <c r="T13" s="11" t="s">
        <v>138</v>
      </c>
      <c r="U13" s="11">
        <v>15</v>
      </c>
      <c r="V13" s="11" t="s">
        <v>234</v>
      </c>
      <c r="W13" s="11" t="s">
        <v>140</v>
      </c>
      <c r="X13" s="11">
        <v>15</v>
      </c>
      <c r="Y13" s="11" t="s">
        <v>235</v>
      </c>
      <c r="Z13" s="11" t="s">
        <v>142</v>
      </c>
      <c r="AA13" s="11">
        <v>15</v>
      </c>
      <c r="AB13" s="11" t="s">
        <v>236</v>
      </c>
      <c r="AC13" s="11" t="s">
        <v>144</v>
      </c>
      <c r="AD13" s="11">
        <v>15</v>
      </c>
      <c r="AE13" s="11" t="s">
        <v>237</v>
      </c>
      <c r="AF13" s="11" t="s">
        <v>146</v>
      </c>
      <c r="AG13" s="11">
        <v>15</v>
      </c>
      <c r="AH13" s="11" t="s">
        <v>238</v>
      </c>
      <c r="AI13" s="11" t="s">
        <v>148</v>
      </c>
      <c r="AJ13" s="11">
        <v>10</v>
      </c>
      <c r="AK13" s="11">
        <v>100</v>
      </c>
      <c r="AL13" s="11" t="s">
        <v>14</v>
      </c>
      <c r="AM13" s="11">
        <v>3</v>
      </c>
      <c r="AN13" s="11" t="s">
        <v>14</v>
      </c>
      <c r="AO13" s="11">
        <v>3</v>
      </c>
      <c r="AP13" s="11" t="s">
        <v>14</v>
      </c>
      <c r="AQ13" s="11">
        <v>100</v>
      </c>
      <c r="AR13" s="246"/>
      <c r="AS13" s="246"/>
      <c r="AT13" s="246"/>
      <c r="AU13" s="246"/>
      <c r="AV13" s="246"/>
      <c r="AW13" s="246"/>
      <c r="AX13" s="246"/>
      <c r="AY13" s="246"/>
      <c r="AZ13" s="253"/>
      <c r="BA13" s="255"/>
      <c r="BB13" s="11" t="s">
        <v>239</v>
      </c>
      <c r="BC13" s="11" t="s">
        <v>240</v>
      </c>
      <c r="BD13" s="11" t="s">
        <v>241</v>
      </c>
      <c r="BE13" s="11" t="s">
        <v>242</v>
      </c>
      <c r="BF13" s="245"/>
    </row>
    <row r="14" spans="1:58" s="7" customFormat="1" ht="106.5" customHeight="1" x14ac:dyDescent="0.25">
      <c r="A14" s="229">
        <v>4</v>
      </c>
      <c r="B14" s="256" t="s">
        <v>243</v>
      </c>
      <c r="C14" s="251" t="s">
        <v>244</v>
      </c>
      <c r="D14" s="251" t="s">
        <v>245</v>
      </c>
      <c r="E14" s="251" t="s">
        <v>246</v>
      </c>
      <c r="F14" s="251" t="s">
        <v>247</v>
      </c>
      <c r="G14" s="251" t="s">
        <v>248</v>
      </c>
      <c r="H14" s="251" t="s">
        <v>248</v>
      </c>
      <c r="I14" s="251" t="s">
        <v>132</v>
      </c>
      <c r="J14" s="251" t="s">
        <v>34</v>
      </c>
      <c r="K14" s="251">
        <v>3</v>
      </c>
      <c r="L14" s="251" t="s">
        <v>35</v>
      </c>
      <c r="M14" s="251">
        <v>5</v>
      </c>
      <c r="N14" s="258" t="s">
        <v>32</v>
      </c>
      <c r="O14" s="251" t="s">
        <v>249</v>
      </c>
      <c r="P14" s="251" t="s">
        <v>135</v>
      </c>
      <c r="Q14" s="251" t="s">
        <v>250</v>
      </c>
      <c r="R14" s="251" t="s">
        <v>137</v>
      </c>
      <c r="S14" s="251">
        <v>15</v>
      </c>
      <c r="T14" s="251" t="s">
        <v>138</v>
      </c>
      <c r="U14" s="251">
        <v>15</v>
      </c>
      <c r="V14" s="251" t="s">
        <v>251</v>
      </c>
      <c r="W14" s="251" t="s">
        <v>140</v>
      </c>
      <c r="X14" s="251">
        <v>15</v>
      </c>
      <c r="Y14" s="251" t="s">
        <v>252</v>
      </c>
      <c r="Z14" s="251" t="s">
        <v>142</v>
      </c>
      <c r="AA14" s="251">
        <v>15</v>
      </c>
      <c r="AB14" s="251" t="s">
        <v>253</v>
      </c>
      <c r="AC14" s="251" t="s">
        <v>144</v>
      </c>
      <c r="AD14" s="251">
        <v>15</v>
      </c>
      <c r="AE14" s="251" t="s">
        <v>254</v>
      </c>
      <c r="AF14" s="251" t="s">
        <v>146</v>
      </c>
      <c r="AG14" s="251">
        <v>15</v>
      </c>
      <c r="AH14" s="251" t="s">
        <v>255</v>
      </c>
      <c r="AI14" s="251" t="s">
        <v>148</v>
      </c>
      <c r="AJ14" s="251">
        <v>10</v>
      </c>
      <c r="AK14" s="251">
        <v>100</v>
      </c>
      <c r="AL14" s="251" t="s">
        <v>14</v>
      </c>
      <c r="AM14" s="251">
        <v>3</v>
      </c>
      <c r="AN14" s="251" t="s">
        <v>14</v>
      </c>
      <c r="AO14" s="251">
        <v>3</v>
      </c>
      <c r="AP14" s="251" t="s">
        <v>14</v>
      </c>
      <c r="AQ14" s="251">
        <v>100</v>
      </c>
      <c r="AR14" s="251">
        <v>100</v>
      </c>
      <c r="AS14" s="251" t="s">
        <v>14</v>
      </c>
      <c r="AT14" s="251" t="s">
        <v>149</v>
      </c>
      <c r="AU14" s="251" t="s">
        <v>150</v>
      </c>
      <c r="AV14" s="251">
        <v>2</v>
      </c>
      <c r="AW14" s="251">
        <v>0</v>
      </c>
      <c r="AX14" s="251">
        <v>1</v>
      </c>
      <c r="AY14" s="251">
        <v>5</v>
      </c>
      <c r="AZ14" s="258" t="s">
        <v>32</v>
      </c>
      <c r="BA14" s="251" t="s">
        <v>256</v>
      </c>
      <c r="BB14" s="12" t="s">
        <v>257</v>
      </c>
      <c r="BC14" s="13" t="s">
        <v>258</v>
      </c>
      <c r="BD14" s="13" t="s">
        <v>259</v>
      </c>
      <c r="BE14" s="14">
        <v>44196</v>
      </c>
      <c r="BF14" s="261" t="s">
        <v>260</v>
      </c>
    </row>
    <row r="15" spans="1:58" s="7" customFormat="1" ht="101.25" customHeight="1" x14ac:dyDescent="0.25">
      <c r="A15" s="220"/>
      <c r="B15" s="222"/>
      <c r="C15" s="224"/>
      <c r="D15" s="224"/>
      <c r="E15" s="224"/>
      <c r="F15" s="224"/>
      <c r="G15" s="224"/>
      <c r="H15" s="224"/>
      <c r="I15" s="224"/>
      <c r="J15" s="224"/>
      <c r="K15" s="224"/>
      <c r="L15" s="224"/>
      <c r="M15" s="224"/>
      <c r="N15" s="259"/>
      <c r="O15" s="224"/>
      <c r="P15" s="224"/>
      <c r="Q15" s="224" t="s">
        <v>261</v>
      </c>
      <c r="R15" s="224" t="s">
        <v>137</v>
      </c>
      <c r="S15" s="224">
        <v>15</v>
      </c>
      <c r="T15" s="224" t="s">
        <v>138</v>
      </c>
      <c r="U15" s="224">
        <v>15</v>
      </c>
      <c r="V15" s="224" t="s">
        <v>262</v>
      </c>
      <c r="W15" s="224" t="s">
        <v>140</v>
      </c>
      <c r="X15" s="224">
        <v>15</v>
      </c>
      <c r="Y15" s="224" t="s">
        <v>263</v>
      </c>
      <c r="Z15" s="224" t="s">
        <v>142</v>
      </c>
      <c r="AA15" s="224">
        <v>15</v>
      </c>
      <c r="AB15" s="224" t="s">
        <v>264</v>
      </c>
      <c r="AC15" s="224" t="s">
        <v>144</v>
      </c>
      <c r="AD15" s="224">
        <v>15</v>
      </c>
      <c r="AE15" s="224" t="s">
        <v>265</v>
      </c>
      <c r="AF15" s="224" t="s">
        <v>146</v>
      </c>
      <c r="AG15" s="224">
        <v>15</v>
      </c>
      <c r="AH15" s="224" t="s">
        <v>266</v>
      </c>
      <c r="AI15" s="224" t="s">
        <v>148</v>
      </c>
      <c r="AJ15" s="224">
        <v>10</v>
      </c>
      <c r="AK15" s="224">
        <v>100</v>
      </c>
      <c r="AL15" s="224" t="s">
        <v>14</v>
      </c>
      <c r="AM15" s="224">
        <v>3</v>
      </c>
      <c r="AN15" s="224" t="s">
        <v>14</v>
      </c>
      <c r="AO15" s="224">
        <v>3</v>
      </c>
      <c r="AP15" s="224" t="s">
        <v>14</v>
      </c>
      <c r="AQ15" s="224">
        <v>100</v>
      </c>
      <c r="AR15" s="224"/>
      <c r="AS15" s="224"/>
      <c r="AT15" s="224"/>
      <c r="AU15" s="224"/>
      <c r="AV15" s="224"/>
      <c r="AW15" s="224"/>
      <c r="AX15" s="224"/>
      <c r="AY15" s="224"/>
      <c r="AZ15" s="259"/>
      <c r="BA15" s="224"/>
      <c r="BB15" s="15" t="s">
        <v>267</v>
      </c>
      <c r="BC15" s="8" t="s">
        <v>268</v>
      </c>
      <c r="BD15" s="8" t="s">
        <v>259</v>
      </c>
      <c r="BE15" s="16">
        <v>44196</v>
      </c>
      <c r="BF15" s="236"/>
    </row>
    <row r="16" spans="1:58" s="7" customFormat="1" ht="99" customHeight="1" x14ac:dyDescent="0.25">
      <c r="A16" s="220"/>
      <c r="B16" s="222"/>
      <c r="C16" s="224"/>
      <c r="D16" s="224" t="s">
        <v>269</v>
      </c>
      <c r="E16" s="224"/>
      <c r="F16" s="224"/>
      <c r="G16" s="224"/>
      <c r="H16" s="224"/>
      <c r="I16" s="224"/>
      <c r="J16" s="224"/>
      <c r="K16" s="224"/>
      <c r="L16" s="224"/>
      <c r="M16" s="224"/>
      <c r="N16" s="259"/>
      <c r="O16" s="224" t="s">
        <v>270</v>
      </c>
      <c r="P16" s="224" t="s">
        <v>135</v>
      </c>
      <c r="Q16" s="224" t="s">
        <v>261</v>
      </c>
      <c r="R16" s="224" t="s">
        <v>137</v>
      </c>
      <c r="S16" s="224">
        <v>15</v>
      </c>
      <c r="T16" s="224" t="s">
        <v>138</v>
      </c>
      <c r="U16" s="224">
        <v>15</v>
      </c>
      <c r="V16" s="224" t="s">
        <v>251</v>
      </c>
      <c r="W16" s="224" t="s">
        <v>140</v>
      </c>
      <c r="X16" s="224">
        <v>15</v>
      </c>
      <c r="Y16" s="224" t="s">
        <v>263</v>
      </c>
      <c r="Z16" s="224" t="s">
        <v>142</v>
      </c>
      <c r="AA16" s="224">
        <v>15</v>
      </c>
      <c r="AB16" s="224" t="s">
        <v>271</v>
      </c>
      <c r="AC16" s="224" t="s">
        <v>144</v>
      </c>
      <c r="AD16" s="224">
        <v>15</v>
      </c>
      <c r="AE16" s="224" t="s">
        <v>254</v>
      </c>
      <c r="AF16" s="224" t="s">
        <v>146</v>
      </c>
      <c r="AG16" s="224">
        <v>15</v>
      </c>
      <c r="AH16" s="224" t="s">
        <v>272</v>
      </c>
      <c r="AI16" s="224" t="s">
        <v>148</v>
      </c>
      <c r="AJ16" s="224">
        <v>10</v>
      </c>
      <c r="AK16" s="224">
        <v>100</v>
      </c>
      <c r="AL16" s="224" t="s">
        <v>14</v>
      </c>
      <c r="AM16" s="224">
        <v>3</v>
      </c>
      <c r="AN16" s="224" t="s">
        <v>14</v>
      </c>
      <c r="AO16" s="224">
        <v>3</v>
      </c>
      <c r="AP16" s="224" t="s">
        <v>14</v>
      </c>
      <c r="AQ16" s="224">
        <v>100</v>
      </c>
      <c r="AR16" s="224"/>
      <c r="AS16" s="224"/>
      <c r="AT16" s="224"/>
      <c r="AU16" s="224"/>
      <c r="AV16" s="224"/>
      <c r="AW16" s="224"/>
      <c r="AX16" s="224"/>
      <c r="AY16" s="224"/>
      <c r="AZ16" s="259"/>
      <c r="BA16" s="224"/>
      <c r="BB16" s="264" t="s">
        <v>273</v>
      </c>
      <c r="BC16" s="224" t="s">
        <v>274</v>
      </c>
      <c r="BD16" s="224" t="s">
        <v>275</v>
      </c>
      <c r="BE16" s="262">
        <v>44196</v>
      </c>
      <c r="BF16" s="236" t="s">
        <v>276</v>
      </c>
    </row>
    <row r="17" spans="1:410" s="7" customFormat="1" ht="58.5" customHeight="1" thickBot="1" x14ac:dyDescent="0.3">
      <c r="A17" s="221"/>
      <c r="B17" s="223"/>
      <c r="C17" s="225"/>
      <c r="D17" s="225"/>
      <c r="E17" s="225"/>
      <c r="F17" s="225"/>
      <c r="G17" s="225"/>
      <c r="H17" s="225"/>
      <c r="I17" s="225"/>
      <c r="J17" s="225"/>
      <c r="K17" s="225"/>
      <c r="L17" s="225"/>
      <c r="M17" s="225"/>
      <c r="N17" s="260"/>
      <c r="O17" s="225"/>
      <c r="P17" s="225"/>
      <c r="Q17" s="225" t="s">
        <v>250</v>
      </c>
      <c r="R17" s="225" t="s">
        <v>137</v>
      </c>
      <c r="S17" s="225">
        <v>15</v>
      </c>
      <c r="T17" s="225" t="s">
        <v>138</v>
      </c>
      <c r="U17" s="225">
        <v>15</v>
      </c>
      <c r="V17" s="225" t="s">
        <v>262</v>
      </c>
      <c r="W17" s="225" t="s">
        <v>140</v>
      </c>
      <c r="X17" s="225">
        <v>15</v>
      </c>
      <c r="Y17" s="225" t="s">
        <v>277</v>
      </c>
      <c r="Z17" s="225" t="s">
        <v>142</v>
      </c>
      <c r="AA17" s="225">
        <v>15</v>
      </c>
      <c r="AB17" s="225" t="s">
        <v>278</v>
      </c>
      <c r="AC17" s="225" t="s">
        <v>144</v>
      </c>
      <c r="AD17" s="225">
        <v>15</v>
      </c>
      <c r="AE17" s="225" t="s">
        <v>279</v>
      </c>
      <c r="AF17" s="225" t="s">
        <v>146</v>
      </c>
      <c r="AG17" s="225">
        <v>15</v>
      </c>
      <c r="AH17" s="225" t="s">
        <v>280</v>
      </c>
      <c r="AI17" s="225" t="s">
        <v>148</v>
      </c>
      <c r="AJ17" s="225">
        <v>10</v>
      </c>
      <c r="AK17" s="225">
        <v>100</v>
      </c>
      <c r="AL17" s="225" t="s">
        <v>14</v>
      </c>
      <c r="AM17" s="225">
        <v>3</v>
      </c>
      <c r="AN17" s="225" t="s">
        <v>14</v>
      </c>
      <c r="AO17" s="225">
        <v>3</v>
      </c>
      <c r="AP17" s="225" t="s">
        <v>14</v>
      </c>
      <c r="AQ17" s="225">
        <v>100</v>
      </c>
      <c r="AR17" s="225"/>
      <c r="AS17" s="225"/>
      <c r="AT17" s="225"/>
      <c r="AU17" s="225"/>
      <c r="AV17" s="225"/>
      <c r="AW17" s="225"/>
      <c r="AX17" s="225"/>
      <c r="AY17" s="225"/>
      <c r="AZ17" s="260"/>
      <c r="BA17" s="225"/>
      <c r="BB17" s="265"/>
      <c r="BC17" s="225"/>
      <c r="BD17" s="225"/>
      <c r="BE17" s="263"/>
      <c r="BF17" s="237"/>
    </row>
    <row r="18" spans="1:410" s="7" customFormat="1" ht="143.25" customHeight="1" x14ac:dyDescent="0.25">
      <c r="A18" s="228">
        <v>5</v>
      </c>
      <c r="B18" s="230" t="s">
        <v>281</v>
      </c>
      <c r="C18" s="233" t="s">
        <v>282</v>
      </c>
      <c r="D18" s="233" t="s">
        <v>283</v>
      </c>
      <c r="E18" s="233" t="s">
        <v>284</v>
      </c>
      <c r="F18" s="233" t="s">
        <v>285</v>
      </c>
      <c r="G18" s="233" t="s">
        <v>27</v>
      </c>
      <c r="H18" s="233" t="s">
        <v>28</v>
      </c>
      <c r="I18" s="233" t="s">
        <v>132</v>
      </c>
      <c r="J18" s="233" t="s">
        <v>133</v>
      </c>
      <c r="K18" s="233">
        <v>1</v>
      </c>
      <c r="L18" s="233" t="s">
        <v>12</v>
      </c>
      <c r="M18" s="233">
        <v>3</v>
      </c>
      <c r="N18" s="266" t="s">
        <v>13</v>
      </c>
      <c r="O18" s="10" t="s">
        <v>286</v>
      </c>
      <c r="P18" s="10" t="s">
        <v>135</v>
      </c>
      <c r="Q18" s="10" t="s">
        <v>287</v>
      </c>
      <c r="R18" s="10" t="s">
        <v>137</v>
      </c>
      <c r="S18" s="10">
        <v>15</v>
      </c>
      <c r="T18" s="10" t="s">
        <v>138</v>
      </c>
      <c r="U18" s="10">
        <v>15</v>
      </c>
      <c r="V18" s="10" t="s">
        <v>234</v>
      </c>
      <c r="W18" s="10" t="s">
        <v>140</v>
      </c>
      <c r="X18" s="10">
        <v>15</v>
      </c>
      <c r="Y18" s="10" t="s">
        <v>288</v>
      </c>
      <c r="Z18" s="10" t="s">
        <v>142</v>
      </c>
      <c r="AA18" s="10">
        <v>15</v>
      </c>
      <c r="AB18" s="10" t="s">
        <v>289</v>
      </c>
      <c r="AC18" s="10" t="s">
        <v>144</v>
      </c>
      <c r="AD18" s="10">
        <v>15</v>
      </c>
      <c r="AE18" s="10" t="s">
        <v>290</v>
      </c>
      <c r="AF18" s="10" t="s">
        <v>146</v>
      </c>
      <c r="AG18" s="10">
        <v>15</v>
      </c>
      <c r="AH18" s="10" t="s">
        <v>291</v>
      </c>
      <c r="AI18" s="10" t="s">
        <v>148</v>
      </c>
      <c r="AJ18" s="10">
        <v>10</v>
      </c>
      <c r="AK18" s="10">
        <v>100</v>
      </c>
      <c r="AL18" s="10" t="s">
        <v>14</v>
      </c>
      <c r="AM18" s="10">
        <v>3</v>
      </c>
      <c r="AN18" s="10" t="s">
        <v>14</v>
      </c>
      <c r="AO18" s="10">
        <v>3</v>
      </c>
      <c r="AP18" s="10" t="s">
        <v>14</v>
      </c>
      <c r="AQ18" s="10">
        <v>100</v>
      </c>
      <c r="AR18" s="233">
        <v>100</v>
      </c>
      <c r="AS18" s="233" t="s">
        <v>14</v>
      </c>
      <c r="AT18" s="233" t="s">
        <v>149</v>
      </c>
      <c r="AU18" s="233" t="s">
        <v>150</v>
      </c>
      <c r="AV18" s="233">
        <v>2</v>
      </c>
      <c r="AW18" s="233">
        <v>0</v>
      </c>
      <c r="AX18" s="233">
        <v>1</v>
      </c>
      <c r="AY18" s="233">
        <v>4</v>
      </c>
      <c r="AZ18" s="266" t="s">
        <v>13</v>
      </c>
      <c r="BA18" s="233" t="s">
        <v>181</v>
      </c>
      <c r="BB18" s="10" t="s">
        <v>29</v>
      </c>
      <c r="BC18" s="17" t="s">
        <v>292</v>
      </c>
      <c r="BD18" s="10" t="s">
        <v>293</v>
      </c>
      <c r="BE18" s="18" t="s">
        <v>294</v>
      </c>
      <c r="BF18" s="244" t="s">
        <v>295</v>
      </c>
    </row>
    <row r="19" spans="1:410" s="7" customFormat="1" ht="113.25" customHeight="1" x14ac:dyDescent="0.25">
      <c r="A19" s="238"/>
      <c r="B19" s="222"/>
      <c r="C19" s="224"/>
      <c r="D19" s="224"/>
      <c r="E19" s="224"/>
      <c r="F19" s="224"/>
      <c r="G19" s="224"/>
      <c r="H19" s="224"/>
      <c r="I19" s="224"/>
      <c r="J19" s="224"/>
      <c r="K19" s="224"/>
      <c r="L19" s="224"/>
      <c r="M19" s="224"/>
      <c r="N19" s="231"/>
      <c r="O19" s="8" t="s">
        <v>296</v>
      </c>
      <c r="P19" s="8" t="s">
        <v>135</v>
      </c>
      <c r="Q19" s="8" t="s">
        <v>297</v>
      </c>
      <c r="R19" s="8" t="s">
        <v>137</v>
      </c>
      <c r="S19" s="8">
        <v>15</v>
      </c>
      <c r="T19" s="8" t="s">
        <v>138</v>
      </c>
      <c r="U19" s="8">
        <v>15</v>
      </c>
      <c r="V19" s="8" t="s">
        <v>298</v>
      </c>
      <c r="W19" s="8" t="s">
        <v>140</v>
      </c>
      <c r="X19" s="8">
        <v>15</v>
      </c>
      <c r="Y19" s="8" t="s">
        <v>299</v>
      </c>
      <c r="Z19" s="8" t="s">
        <v>142</v>
      </c>
      <c r="AA19" s="8">
        <v>15</v>
      </c>
      <c r="AB19" s="8" t="s">
        <v>300</v>
      </c>
      <c r="AC19" s="8" t="s">
        <v>144</v>
      </c>
      <c r="AD19" s="8">
        <v>15</v>
      </c>
      <c r="AE19" s="8" t="s">
        <v>301</v>
      </c>
      <c r="AF19" s="8" t="s">
        <v>146</v>
      </c>
      <c r="AG19" s="8">
        <v>15</v>
      </c>
      <c r="AH19" s="8" t="s">
        <v>302</v>
      </c>
      <c r="AI19" s="8" t="s">
        <v>148</v>
      </c>
      <c r="AJ19" s="8">
        <v>10</v>
      </c>
      <c r="AK19" s="8">
        <v>100</v>
      </c>
      <c r="AL19" s="8" t="s">
        <v>14</v>
      </c>
      <c r="AM19" s="8">
        <v>3</v>
      </c>
      <c r="AN19" s="8" t="s">
        <v>14</v>
      </c>
      <c r="AO19" s="8">
        <v>3</v>
      </c>
      <c r="AP19" s="8" t="s">
        <v>14</v>
      </c>
      <c r="AQ19" s="8">
        <v>100</v>
      </c>
      <c r="AR19" s="224"/>
      <c r="AS19" s="224"/>
      <c r="AT19" s="224"/>
      <c r="AU19" s="224"/>
      <c r="AV19" s="224"/>
      <c r="AW19" s="224"/>
      <c r="AX19" s="224"/>
      <c r="AY19" s="224"/>
      <c r="AZ19" s="231"/>
      <c r="BA19" s="224"/>
      <c r="BB19" s="8" t="s">
        <v>30</v>
      </c>
      <c r="BC19" s="15" t="s">
        <v>303</v>
      </c>
      <c r="BD19" s="8" t="s">
        <v>293</v>
      </c>
      <c r="BE19" s="16" t="s">
        <v>294</v>
      </c>
      <c r="BF19" s="236"/>
    </row>
    <row r="20" spans="1:410" s="7" customFormat="1" ht="135.75" customHeight="1" thickBot="1" x14ac:dyDescent="0.3">
      <c r="A20" s="239"/>
      <c r="B20" s="240"/>
      <c r="C20" s="11" t="s">
        <v>304</v>
      </c>
      <c r="D20" s="11" t="s">
        <v>305</v>
      </c>
      <c r="E20" s="246"/>
      <c r="F20" s="246"/>
      <c r="G20" s="246"/>
      <c r="H20" s="246"/>
      <c r="I20" s="246"/>
      <c r="J20" s="246"/>
      <c r="K20" s="246"/>
      <c r="L20" s="246"/>
      <c r="M20" s="246"/>
      <c r="N20" s="232"/>
      <c r="O20" s="11" t="s">
        <v>306</v>
      </c>
      <c r="P20" s="11" t="s">
        <v>135</v>
      </c>
      <c r="Q20" s="11" t="s">
        <v>307</v>
      </c>
      <c r="R20" s="11" t="s">
        <v>137</v>
      </c>
      <c r="S20" s="11">
        <v>15</v>
      </c>
      <c r="T20" s="11" t="s">
        <v>138</v>
      </c>
      <c r="U20" s="11">
        <v>15</v>
      </c>
      <c r="V20" s="11" t="s">
        <v>308</v>
      </c>
      <c r="W20" s="11" t="s">
        <v>140</v>
      </c>
      <c r="X20" s="11">
        <v>15</v>
      </c>
      <c r="Y20" s="11" t="s">
        <v>309</v>
      </c>
      <c r="Z20" s="11" t="s">
        <v>142</v>
      </c>
      <c r="AA20" s="11">
        <v>15</v>
      </c>
      <c r="AB20" s="11" t="s">
        <v>310</v>
      </c>
      <c r="AC20" s="11" t="s">
        <v>144</v>
      </c>
      <c r="AD20" s="11">
        <v>15</v>
      </c>
      <c r="AE20" s="11" t="s">
        <v>311</v>
      </c>
      <c r="AF20" s="11" t="s">
        <v>146</v>
      </c>
      <c r="AG20" s="11">
        <v>15</v>
      </c>
      <c r="AH20" s="11" t="s">
        <v>312</v>
      </c>
      <c r="AI20" s="11" t="s">
        <v>148</v>
      </c>
      <c r="AJ20" s="11">
        <v>10</v>
      </c>
      <c r="AK20" s="11">
        <v>100</v>
      </c>
      <c r="AL20" s="11" t="s">
        <v>14</v>
      </c>
      <c r="AM20" s="11">
        <v>3</v>
      </c>
      <c r="AN20" s="11" t="s">
        <v>14</v>
      </c>
      <c r="AO20" s="11">
        <v>3</v>
      </c>
      <c r="AP20" s="11" t="s">
        <v>14</v>
      </c>
      <c r="AQ20" s="11">
        <v>100</v>
      </c>
      <c r="AR20" s="246"/>
      <c r="AS20" s="246"/>
      <c r="AT20" s="246"/>
      <c r="AU20" s="246"/>
      <c r="AV20" s="246"/>
      <c r="AW20" s="246"/>
      <c r="AX20" s="246"/>
      <c r="AY20" s="246"/>
      <c r="AZ20" s="232"/>
      <c r="BA20" s="246"/>
      <c r="BB20" s="11" t="s">
        <v>31</v>
      </c>
      <c r="BC20" s="19" t="s">
        <v>313</v>
      </c>
      <c r="BD20" s="11" t="s">
        <v>314</v>
      </c>
      <c r="BE20" s="20" t="s">
        <v>315</v>
      </c>
      <c r="BF20" s="245"/>
    </row>
    <row r="21" spans="1:410" ht="105" customHeight="1" x14ac:dyDescent="0.25">
      <c r="A21" s="229">
        <v>6</v>
      </c>
      <c r="B21" s="267" t="s">
        <v>316</v>
      </c>
      <c r="C21" s="13" t="s">
        <v>317</v>
      </c>
      <c r="D21" s="13" t="s">
        <v>318</v>
      </c>
      <c r="E21" s="251" t="s">
        <v>319</v>
      </c>
      <c r="F21" s="251" t="s">
        <v>320</v>
      </c>
      <c r="G21" s="251" t="s">
        <v>33</v>
      </c>
      <c r="H21" s="251" t="s">
        <v>321</v>
      </c>
      <c r="I21" s="251" t="s">
        <v>132</v>
      </c>
      <c r="J21" s="251" t="s">
        <v>34</v>
      </c>
      <c r="K21" s="251">
        <v>3</v>
      </c>
      <c r="L21" s="251" t="s">
        <v>12</v>
      </c>
      <c r="M21" s="251">
        <v>4</v>
      </c>
      <c r="N21" s="258" t="s">
        <v>32</v>
      </c>
      <c r="O21" s="13" t="s">
        <v>322</v>
      </c>
      <c r="P21" s="13" t="s">
        <v>135</v>
      </c>
      <c r="Q21" s="13" t="s">
        <v>323</v>
      </c>
      <c r="R21" s="13" t="s">
        <v>137</v>
      </c>
      <c r="S21" s="13">
        <v>15</v>
      </c>
      <c r="T21" s="13" t="s">
        <v>138</v>
      </c>
      <c r="U21" s="13">
        <v>15</v>
      </c>
      <c r="V21" s="13" t="s">
        <v>324</v>
      </c>
      <c r="W21" s="13" t="s">
        <v>140</v>
      </c>
      <c r="X21" s="13">
        <v>15</v>
      </c>
      <c r="Y21" s="13" t="s">
        <v>325</v>
      </c>
      <c r="Z21" s="13" t="s">
        <v>142</v>
      </c>
      <c r="AA21" s="13">
        <v>15</v>
      </c>
      <c r="AB21" s="13" t="s">
        <v>326</v>
      </c>
      <c r="AC21" s="13" t="s">
        <v>144</v>
      </c>
      <c r="AD21" s="13">
        <v>15</v>
      </c>
      <c r="AE21" s="13" t="s">
        <v>327</v>
      </c>
      <c r="AF21" s="13" t="s">
        <v>146</v>
      </c>
      <c r="AG21" s="13">
        <v>15</v>
      </c>
      <c r="AH21" s="13" t="s">
        <v>328</v>
      </c>
      <c r="AI21" s="13" t="s">
        <v>148</v>
      </c>
      <c r="AJ21" s="13">
        <v>10</v>
      </c>
      <c r="AK21" s="13">
        <v>100</v>
      </c>
      <c r="AL21" s="13" t="s">
        <v>14</v>
      </c>
      <c r="AM21" s="13">
        <v>3</v>
      </c>
      <c r="AN21" s="13" t="s">
        <v>14</v>
      </c>
      <c r="AO21" s="13">
        <v>3</v>
      </c>
      <c r="AP21" s="13" t="s">
        <v>14</v>
      </c>
      <c r="AQ21" s="13">
        <v>100</v>
      </c>
      <c r="AR21" s="251">
        <v>100</v>
      </c>
      <c r="AS21" s="251" t="s">
        <v>14</v>
      </c>
      <c r="AT21" s="251" t="s">
        <v>149</v>
      </c>
      <c r="AU21" s="251" t="s">
        <v>150</v>
      </c>
      <c r="AV21" s="251">
        <v>1</v>
      </c>
      <c r="AW21" s="251">
        <v>0</v>
      </c>
      <c r="AX21" s="251">
        <v>2</v>
      </c>
      <c r="AY21" s="251">
        <v>4</v>
      </c>
      <c r="AZ21" s="269" t="s">
        <v>13</v>
      </c>
      <c r="BA21" s="251" t="s">
        <v>151</v>
      </c>
      <c r="BB21" s="13" t="s">
        <v>329</v>
      </c>
      <c r="BC21" s="13" t="s">
        <v>330</v>
      </c>
      <c r="BD21" s="13" t="s">
        <v>331</v>
      </c>
      <c r="BE21" s="13" t="s">
        <v>51</v>
      </c>
      <c r="BF21" s="261" t="s">
        <v>332</v>
      </c>
    </row>
    <row r="22" spans="1:410" ht="120.75" customHeight="1" thickBot="1" x14ac:dyDescent="0.3">
      <c r="A22" s="221"/>
      <c r="B22" s="268"/>
      <c r="C22" s="9" t="s">
        <v>333</v>
      </c>
      <c r="D22" s="9" t="s">
        <v>334</v>
      </c>
      <c r="E22" s="225"/>
      <c r="F22" s="225"/>
      <c r="G22" s="225"/>
      <c r="H22" s="225"/>
      <c r="I22" s="225"/>
      <c r="J22" s="225"/>
      <c r="K22" s="225"/>
      <c r="L22" s="225"/>
      <c r="M22" s="225"/>
      <c r="N22" s="260"/>
      <c r="O22" s="9" t="s">
        <v>335</v>
      </c>
      <c r="P22" s="9" t="s">
        <v>135</v>
      </c>
      <c r="Q22" s="9" t="s">
        <v>323</v>
      </c>
      <c r="R22" s="9" t="s">
        <v>137</v>
      </c>
      <c r="S22" s="9">
        <v>15</v>
      </c>
      <c r="T22" s="9" t="s">
        <v>138</v>
      </c>
      <c r="U22" s="9">
        <v>15</v>
      </c>
      <c r="V22" s="9" t="s">
        <v>336</v>
      </c>
      <c r="W22" s="9" t="s">
        <v>140</v>
      </c>
      <c r="X22" s="9">
        <v>15</v>
      </c>
      <c r="Y22" s="9" t="s">
        <v>337</v>
      </c>
      <c r="Z22" s="9" t="s">
        <v>142</v>
      </c>
      <c r="AA22" s="9">
        <v>15</v>
      </c>
      <c r="AB22" s="9" t="s">
        <v>338</v>
      </c>
      <c r="AC22" s="9" t="s">
        <v>144</v>
      </c>
      <c r="AD22" s="9">
        <v>15</v>
      </c>
      <c r="AE22" s="9" t="s">
        <v>327</v>
      </c>
      <c r="AF22" s="9" t="s">
        <v>146</v>
      </c>
      <c r="AG22" s="9">
        <v>15</v>
      </c>
      <c r="AH22" s="9" t="s">
        <v>328</v>
      </c>
      <c r="AI22" s="9" t="s">
        <v>148</v>
      </c>
      <c r="AJ22" s="9">
        <v>10</v>
      </c>
      <c r="AK22" s="9">
        <v>100</v>
      </c>
      <c r="AL22" s="9" t="s">
        <v>14</v>
      </c>
      <c r="AM22" s="9">
        <v>3</v>
      </c>
      <c r="AN22" s="9" t="s">
        <v>14</v>
      </c>
      <c r="AO22" s="9">
        <v>3</v>
      </c>
      <c r="AP22" s="9" t="s">
        <v>14</v>
      </c>
      <c r="AQ22" s="9">
        <v>100</v>
      </c>
      <c r="AR22" s="225"/>
      <c r="AS22" s="225"/>
      <c r="AT22" s="225"/>
      <c r="AU22" s="225"/>
      <c r="AV22" s="225"/>
      <c r="AW22" s="225"/>
      <c r="AX22" s="225"/>
      <c r="AY22" s="225"/>
      <c r="AZ22" s="241"/>
      <c r="BA22" s="225"/>
      <c r="BB22" s="9" t="s">
        <v>339</v>
      </c>
      <c r="BC22" s="9" t="s">
        <v>340</v>
      </c>
      <c r="BD22" s="9" t="s">
        <v>341</v>
      </c>
      <c r="BE22" s="9" t="s">
        <v>51</v>
      </c>
      <c r="BF22" s="237"/>
    </row>
    <row r="23" spans="1:410" ht="75" customHeight="1" x14ac:dyDescent="0.25">
      <c r="A23" s="228">
        <v>7</v>
      </c>
      <c r="B23" s="226" t="s">
        <v>342</v>
      </c>
      <c r="C23" s="10" t="s">
        <v>162</v>
      </c>
      <c r="D23" s="10" t="s">
        <v>343</v>
      </c>
      <c r="E23" s="233" t="s">
        <v>344</v>
      </c>
      <c r="F23" s="233" t="s">
        <v>345</v>
      </c>
      <c r="G23" s="233" t="s">
        <v>346</v>
      </c>
      <c r="H23" s="233" t="s">
        <v>347</v>
      </c>
      <c r="I23" s="233" t="s">
        <v>132</v>
      </c>
      <c r="J23" s="233" t="s">
        <v>34</v>
      </c>
      <c r="K23" s="233">
        <v>3</v>
      </c>
      <c r="L23" s="233" t="s">
        <v>35</v>
      </c>
      <c r="M23" s="233">
        <v>5</v>
      </c>
      <c r="N23" s="274" t="s">
        <v>32</v>
      </c>
      <c r="O23" s="10" t="s">
        <v>348</v>
      </c>
      <c r="P23" s="10" t="s">
        <v>135</v>
      </c>
      <c r="Q23" s="10" t="s">
        <v>349</v>
      </c>
      <c r="R23" s="10" t="s">
        <v>137</v>
      </c>
      <c r="S23" s="10">
        <v>15</v>
      </c>
      <c r="T23" s="10" t="s">
        <v>206</v>
      </c>
      <c r="U23" s="10">
        <v>0</v>
      </c>
      <c r="V23" s="10" t="s">
        <v>350</v>
      </c>
      <c r="W23" s="10" t="s">
        <v>140</v>
      </c>
      <c r="X23" s="10">
        <v>15</v>
      </c>
      <c r="Y23" s="10" t="s">
        <v>351</v>
      </c>
      <c r="Z23" s="10" t="s">
        <v>142</v>
      </c>
      <c r="AA23" s="10">
        <v>15</v>
      </c>
      <c r="AB23" s="10" t="s">
        <v>352</v>
      </c>
      <c r="AC23" s="10" t="s">
        <v>144</v>
      </c>
      <c r="AD23" s="10">
        <v>15</v>
      </c>
      <c r="AE23" s="10" t="s">
        <v>353</v>
      </c>
      <c r="AF23" s="10" t="s">
        <v>146</v>
      </c>
      <c r="AG23" s="10">
        <v>15</v>
      </c>
      <c r="AH23" s="10" t="s">
        <v>354</v>
      </c>
      <c r="AI23" s="10" t="s">
        <v>148</v>
      </c>
      <c r="AJ23" s="10">
        <v>10</v>
      </c>
      <c r="AK23" s="10">
        <v>85</v>
      </c>
      <c r="AL23" s="10" t="s">
        <v>76</v>
      </c>
      <c r="AM23" s="10">
        <v>1</v>
      </c>
      <c r="AN23" s="10" t="s">
        <v>14</v>
      </c>
      <c r="AO23" s="10">
        <v>3</v>
      </c>
      <c r="AP23" s="10" t="s">
        <v>76</v>
      </c>
      <c r="AQ23" s="10">
        <v>0</v>
      </c>
      <c r="AR23" s="276">
        <v>83333</v>
      </c>
      <c r="AS23" s="233" t="s">
        <v>19</v>
      </c>
      <c r="AT23" s="233" t="s">
        <v>149</v>
      </c>
      <c r="AU23" s="233" t="s">
        <v>150</v>
      </c>
      <c r="AV23" s="233">
        <v>1</v>
      </c>
      <c r="AW23" s="233">
        <v>0</v>
      </c>
      <c r="AX23" s="233">
        <v>2</v>
      </c>
      <c r="AY23" s="233">
        <v>5</v>
      </c>
      <c r="AZ23" s="274" t="s">
        <v>32</v>
      </c>
      <c r="BA23" s="233" t="s">
        <v>151</v>
      </c>
      <c r="BB23" s="10" t="s">
        <v>355</v>
      </c>
      <c r="BC23" s="10" t="s">
        <v>356</v>
      </c>
      <c r="BD23" s="10" t="s">
        <v>357</v>
      </c>
      <c r="BE23" s="18">
        <v>44183</v>
      </c>
      <c r="BF23" s="21" t="s">
        <v>358</v>
      </c>
    </row>
    <row r="24" spans="1:410" ht="56.25" customHeight="1" x14ac:dyDescent="0.25">
      <c r="A24" s="238"/>
      <c r="B24" s="227"/>
      <c r="C24" s="224" t="s">
        <v>359</v>
      </c>
      <c r="D24" s="224" t="s">
        <v>360</v>
      </c>
      <c r="E24" s="224"/>
      <c r="F24" s="224"/>
      <c r="G24" s="224"/>
      <c r="H24" s="224"/>
      <c r="I24" s="224"/>
      <c r="J24" s="224"/>
      <c r="K24" s="224"/>
      <c r="L24" s="224"/>
      <c r="M24" s="224"/>
      <c r="N24" s="259"/>
      <c r="O24" s="8" t="s">
        <v>361</v>
      </c>
      <c r="P24" s="8" t="s">
        <v>135</v>
      </c>
      <c r="Q24" s="8" t="s">
        <v>349</v>
      </c>
      <c r="R24" s="8" t="s">
        <v>137</v>
      </c>
      <c r="S24" s="8">
        <v>15</v>
      </c>
      <c r="T24" s="8" t="s">
        <v>138</v>
      </c>
      <c r="U24" s="8">
        <v>15</v>
      </c>
      <c r="V24" s="8" t="s">
        <v>350</v>
      </c>
      <c r="W24" s="8" t="s">
        <v>140</v>
      </c>
      <c r="X24" s="8">
        <v>15</v>
      </c>
      <c r="Y24" s="8" t="s">
        <v>362</v>
      </c>
      <c r="Z24" s="8" t="s">
        <v>142</v>
      </c>
      <c r="AA24" s="8">
        <v>15</v>
      </c>
      <c r="AB24" s="8" t="s">
        <v>363</v>
      </c>
      <c r="AC24" s="8" t="s">
        <v>144</v>
      </c>
      <c r="AD24" s="8">
        <v>15</v>
      </c>
      <c r="AE24" s="8" t="s">
        <v>364</v>
      </c>
      <c r="AF24" s="8" t="s">
        <v>146</v>
      </c>
      <c r="AG24" s="8">
        <v>15</v>
      </c>
      <c r="AH24" s="8" t="s">
        <v>365</v>
      </c>
      <c r="AI24" s="8" t="s">
        <v>148</v>
      </c>
      <c r="AJ24" s="8">
        <v>10</v>
      </c>
      <c r="AK24" s="8">
        <v>100</v>
      </c>
      <c r="AL24" s="8" t="s">
        <v>14</v>
      </c>
      <c r="AM24" s="8">
        <v>3</v>
      </c>
      <c r="AN24" s="8" t="s">
        <v>14</v>
      </c>
      <c r="AO24" s="8">
        <v>3</v>
      </c>
      <c r="AP24" s="8" t="s">
        <v>14</v>
      </c>
      <c r="AQ24" s="8">
        <v>100</v>
      </c>
      <c r="AR24" s="224"/>
      <c r="AS24" s="224"/>
      <c r="AT24" s="224"/>
      <c r="AU24" s="224"/>
      <c r="AV24" s="224"/>
      <c r="AW24" s="224"/>
      <c r="AX24" s="224"/>
      <c r="AY24" s="224"/>
      <c r="AZ24" s="259"/>
      <c r="BA24" s="224"/>
      <c r="BB24" s="8" t="s">
        <v>366</v>
      </c>
      <c r="BC24" s="8" t="s">
        <v>367</v>
      </c>
      <c r="BD24" s="8" t="s">
        <v>357</v>
      </c>
      <c r="BE24" s="16">
        <v>44183</v>
      </c>
      <c r="BF24" s="22" t="s">
        <v>368</v>
      </c>
    </row>
    <row r="25" spans="1:410" ht="86.25" customHeight="1" x14ac:dyDescent="0.25">
      <c r="A25" s="238"/>
      <c r="B25" s="227"/>
      <c r="C25" s="224"/>
      <c r="D25" s="224"/>
      <c r="E25" s="224"/>
      <c r="F25" s="224"/>
      <c r="G25" s="224"/>
      <c r="H25" s="224"/>
      <c r="I25" s="224"/>
      <c r="J25" s="224"/>
      <c r="K25" s="224"/>
      <c r="L25" s="224"/>
      <c r="M25" s="224"/>
      <c r="N25" s="259"/>
      <c r="O25" s="8" t="s">
        <v>369</v>
      </c>
      <c r="P25" s="8" t="s">
        <v>135</v>
      </c>
      <c r="Q25" s="8" t="s">
        <v>349</v>
      </c>
      <c r="R25" s="8" t="s">
        <v>137</v>
      </c>
      <c r="S25" s="8">
        <v>15</v>
      </c>
      <c r="T25" s="8" t="s">
        <v>138</v>
      </c>
      <c r="U25" s="8">
        <v>15</v>
      </c>
      <c r="V25" s="8" t="s">
        <v>350</v>
      </c>
      <c r="W25" s="8" t="s">
        <v>140</v>
      </c>
      <c r="X25" s="8">
        <v>15</v>
      </c>
      <c r="Y25" s="8" t="s">
        <v>363</v>
      </c>
      <c r="Z25" s="8" t="s">
        <v>142</v>
      </c>
      <c r="AA25" s="8">
        <v>15</v>
      </c>
      <c r="AB25" s="8" t="s">
        <v>363</v>
      </c>
      <c r="AC25" s="8" t="s">
        <v>144</v>
      </c>
      <c r="AD25" s="8">
        <v>15</v>
      </c>
      <c r="AE25" s="8" t="s">
        <v>370</v>
      </c>
      <c r="AF25" s="8" t="s">
        <v>146</v>
      </c>
      <c r="AG25" s="8">
        <v>15</v>
      </c>
      <c r="AH25" s="8" t="s">
        <v>371</v>
      </c>
      <c r="AI25" s="8" t="s">
        <v>148</v>
      </c>
      <c r="AJ25" s="8">
        <v>10</v>
      </c>
      <c r="AK25" s="8">
        <v>100</v>
      </c>
      <c r="AL25" s="8" t="s">
        <v>14</v>
      </c>
      <c r="AM25" s="8">
        <v>3</v>
      </c>
      <c r="AN25" s="8" t="s">
        <v>14</v>
      </c>
      <c r="AO25" s="8">
        <v>3</v>
      </c>
      <c r="AP25" s="8" t="s">
        <v>14</v>
      </c>
      <c r="AQ25" s="8">
        <v>100</v>
      </c>
      <c r="AR25" s="224"/>
      <c r="AS25" s="224"/>
      <c r="AT25" s="224"/>
      <c r="AU25" s="224"/>
      <c r="AV25" s="224"/>
      <c r="AW25" s="224"/>
      <c r="AX25" s="224"/>
      <c r="AY25" s="224"/>
      <c r="AZ25" s="259"/>
      <c r="BA25" s="224"/>
      <c r="BB25" s="8" t="s">
        <v>372</v>
      </c>
      <c r="BC25" s="8" t="s">
        <v>373</v>
      </c>
      <c r="BD25" s="8" t="s">
        <v>357</v>
      </c>
      <c r="BE25" s="16">
        <v>44183</v>
      </c>
      <c r="BF25" s="22" t="s">
        <v>358</v>
      </c>
    </row>
    <row r="26" spans="1:410" ht="71.25" customHeight="1" x14ac:dyDescent="0.25">
      <c r="A26" s="238"/>
      <c r="B26" s="227"/>
      <c r="C26" s="224" t="s">
        <v>374</v>
      </c>
      <c r="D26" s="224" t="s">
        <v>375</v>
      </c>
      <c r="E26" s="224"/>
      <c r="F26" s="224"/>
      <c r="G26" s="224"/>
      <c r="H26" s="224"/>
      <c r="I26" s="224"/>
      <c r="J26" s="224"/>
      <c r="K26" s="224"/>
      <c r="L26" s="224"/>
      <c r="M26" s="224"/>
      <c r="N26" s="259"/>
      <c r="O26" s="8" t="s">
        <v>376</v>
      </c>
      <c r="P26" s="8" t="s">
        <v>135</v>
      </c>
      <c r="Q26" s="8" t="s">
        <v>377</v>
      </c>
      <c r="R26" s="8" t="s">
        <v>137</v>
      </c>
      <c r="S26" s="8">
        <v>15</v>
      </c>
      <c r="T26" s="8" t="s">
        <v>138</v>
      </c>
      <c r="U26" s="8">
        <v>15</v>
      </c>
      <c r="V26" s="8" t="s">
        <v>350</v>
      </c>
      <c r="W26" s="8" t="s">
        <v>140</v>
      </c>
      <c r="X26" s="8">
        <v>15</v>
      </c>
      <c r="Y26" s="8" t="s">
        <v>378</v>
      </c>
      <c r="Z26" s="8" t="s">
        <v>142</v>
      </c>
      <c r="AA26" s="8">
        <v>15</v>
      </c>
      <c r="AB26" s="8" t="s">
        <v>379</v>
      </c>
      <c r="AC26" s="8" t="s">
        <v>144</v>
      </c>
      <c r="AD26" s="8">
        <v>15</v>
      </c>
      <c r="AE26" s="8" t="s">
        <v>380</v>
      </c>
      <c r="AF26" s="8" t="s">
        <v>146</v>
      </c>
      <c r="AG26" s="8">
        <v>15</v>
      </c>
      <c r="AH26" s="8" t="s">
        <v>381</v>
      </c>
      <c r="AI26" s="8" t="s">
        <v>148</v>
      </c>
      <c r="AJ26" s="8">
        <v>10</v>
      </c>
      <c r="AK26" s="8">
        <v>100</v>
      </c>
      <c r="AL26" s="8" t="s">
        <v>14</v>
      </c>
      <c r="AM26" s="8">
        <v>3</v>
      </c>
      <c r="AN26" s="8" t="s">
        <v>14</v>
      </c>
      <c r="AO26" s="8">
        <v>3</v>
      </c>
      <c r="AP26" s="8" t="s">
        <v>14</v>
      </c>
      <c r="AQ26" s="8">
        <v>100</v>
      </c>
      <c r="AR26" s="224"/>
      <c r="AS26" s="224"/>
      <c r="AT26" s="224"/>
      <c r="AU26" s="224"/>
      <c r="AV26" s="224"/>
      <c r="AW26" s="224"/>
      <c r="AX26" s="224"/>
      <c r="AY26" s="224"/>
      <c r="AZ26" s="259"/>
      <c r="BA26" s="224"/>
      <c r="BB26" s="8" t="s">
        <v>382</v>
      </c>
      <c r="BC26" s="8" t="s">
        <v>383</v>
      </c>
      <c r="BD26" s="8" t="s">
        <v>384</v>
      </c>
      <c r="BE26" s="16">
        <v>44183</v>
      </c>
      <c r="BF26" s="22" t="s">
        <v>385</v>
      </c>
    </row>
    <row r="27" spans="1:410" ht="52.5" customHeight="1" x14ac:dyDescent="0.25">
      <c r="A27" s="238"/>
      <c r="B27" s="227"/>
      <c r="C27" s="224"/>
      <c r="D27" s="224"/>
      <c r="E27" s="224"/>
      <c r="F27" s="224"/>
      <c r="G27" s="224"/>
      <c r="H27" s="224"/>
      <c r="I27" s="224"/>
      <c r="J27" s="224"/>
      <c r="K27" s="224"/>
      <c r="L27" s="224"/>
      <c r="M27" s="224"/>
      <c r="N27" s="259"/>
      <c r="O27" s="8" t="s">
        <v>386</v>
      </c>
      <c r="P27" s="8" t="s">
        <v>135</v>
      </c>
      <c r="Q27" s="8" t="s">
        <v>387</v>
      </c>
      <c r="R27" s="8" t="s">
        <v>137</v>
      </c>
      <c r="S27" s="8">
        <v>15</v>
      </c>
      <c r="T27" s="8" t="s">
        <v>138</v>
      </c>
      <c r="U27" s="8">
        <v>15</v>
      </c>
      <c r="V27" s="8" t="s">
        <v>350</v>
      </c>
      <c r="W27" s="8" t="s">
        <v>140</v>
      </c>
      <c r="X27" s="8">
        <v>15</v>
      </c>
      <c r="Y27" s="8" t="s">
        <v>362</v>
      </c>
      <c r="Z27" s="8" t="s">
        <v>142</v>
      </c>
      <c r="AA27" s="8">
        <v>15</v>
      </c>
      <c r="AB27" s="8" t="s">
        <v>363</v>
      </c>
      <c r="AC27" s="8" t="s">
        <v>144</v>
      </c>
      <c r="AD27" s="8">
        <v>15</v>
      </c>
      <c r="AE27" s="8" t="s">
        <v>364</v>
      </c>
      <c r="AF27" s="8" t="s">
        <v>146</v>
      </c>
      <c r="AG27" s="8">
        <v>15</v>
      </c>
      <c r="AH27" s="8" t="s">
        <v>365</v>
      </c>
      <c r="AI27" s="8" t="s">
        <v>148</v>
      </c>
      <c r="AJ27" s="8">
        <v>10</v>
      </c>
      <c r="AK27" s="8">
        <v>100</v>
      </c>
      <c r="AL27" s="8" t="s">
        <v>14</v>
      </c>
      <c r="AM27" s="8">
        <v>3</v>
      </c>
      <c r="AN27" s="8" t="s">
        <v>14</v>
      </c>
      <c r="AO27" s="8">
        <v>3</v>
      </c>
      <c r="AP27" s="8" t="s">
        <v>14</v>
      </c>
      <c r="AQ27" s="8">
        <v>100</v>
      </c>
      <c r="AR27" s="224"/>
      <c r="AS27" s="224"/>
      <c r="AT27" s="224"/>
      <c r="AU27" s="224"/>
      <c r="AV27" s="224"/>
      <c r="AW27" s="224"/>
      <c r="AX27" s="224"/>
      <c r="AY27" s="224"/>
      <c r="AZ27" s="259"/>
      <c r="BA27" s="224"/>
      <c r="BB27" s="8" t="s">
        <v>366</v>
      </c>
      <c r="BC27" s="8" t="s">
        <v>367</v>
      </c>
      <c r="BD27" s="8" t="s">
        <v>357</v>
      </c>
      <c r="BE27" s="16">
        <v>44183</v>
      </c>
      <c r="BF27" s="22" t="s">
        <v>368</v>
      </c>
    </row>
    <row r="28" spans="1:410" ht="94.5" customHeight="1" thickBot="1" x14ac:dyDescent="0.3">
      <c r="A28" s="239"/>
      <c r="B28" s="270"/>
      <c r="C28" s="246"/>
      <c r="D28" s="246"/>
      <c r="E28" s="246"/>
      <c r="F28" s="246"/>
      <c r="G28" s="246"/>
      <c r="H28" s="246"/>
      <c r="I28" s="246"/>
      <c r="J28" s="246"/>
      <c r="K28" s="246"/>
      <c r="L28" s="246"/>
      <c r="M28" s="246"/>
      <c r="N28" s="275"/>
      <c r="O28" s="11" t="s">
        <v>388</v>
      </c>
      <c r="P28" s="11" t="s">
        <v>135</v>
      </c>
      <c r="Q28" s="11" t="s">
        <v>389</v>
      </c>
      <c r="R28" s="11" t="s">
        <v>137</v>
      </c>
      <c r="S28" s="11">
        <v>15</v>
      </c>
      <c r="T28" s="11" t="s">
        <v>138</v>
      </c>
      <c r="U28" s="11">
        <v>15</v>
      </c>
      <c r="V28" s="11" t="s">
        <v>73</v>
      </c>
      <c r="W28" s="11" t="s">
        <v>140</v>
      </c>
      <c r="X28" s="11">
        <v>15</v>
      </c>
      <c r="Y28" s="11" t="s">
        <v>390</v>
      </c>
      <c r="Z28" s="11" t="s">
        <v>142</v>
      </c>
      <c r="AA28" s="11">
        <v>15</v>
      </c>
      <c r="AB28" s="11" t="s">
        <v>391</v>
      </c>
      <c r="AC28" s="11" t="s">
        <v>144</v>
      </c>
      <c r="AD28" s="11">
        <v>15</v>
      </c>
      <c r="AE28" s="11" t="s">
        <v>392</v>
      </c>
      <c r="AF28" s="11" t="s">
        <v>146</v>
      </c>
      <c r="AG28" s="11">
        <v>15</v>
      </c>
      <c r="AH28" s="11" t="s">
        <v>393</v>
      </c>
      <c r="AI28" s="11" t="s">
        <v>148</v>
      </c>
      <c r="AJ28" s="11">
        <v>10</v>
      </c>
      <c r="AK28" s="11">
        <v>100</v>
      </c>
      <c r="AL28" s="11" t="s">
        <v>14</v>
      </c>
      <c r="AM28" s="11">
        <v>3</v>
      </c>
      <c r="AN28" s="11" t="s">
        <v>14</v>
      </c>
      <c r="AO28" s="11">
        <v>3</v>
      </c>
      <c r="AP28" s="11" t="s">
        <v>14</v>
      </c>
      <c r="AQ28" s="11">
        <v>100</v>
      </c>
      <c r="AR28" s="11">
        <v>75</v>
      </c>
      <c r="AS28" s="246"/>
      <c r="AT28" s="246" t="s">
        <v>149</v>
      </c>
      <c r="AU28" s="246" t="s">
        <v>150</v>
      </c>
      <c r="AV28" s="246">
        <v>2</v>
      </c>
      <c r="AW28" s="246">
        <v>0</v>
      </c>
      <c r="AX28" s="246">
        <v>2</v>
      </c>
      <c r="AY28" s="246">
        <v>4</v>
      </c>
      <c r="AZ28" s="275" t="s">
        <v>13</v>
      </c>
      <c r="BA28" s="246"/>
      <c r="BB28" s="11" t="s">
        <v>74</v>
      </c>
      <c r="BC28" s="11" t="s">
        <v>394</v>
      </c>
      <c r="BD28" s="11" t="s">
        <v>395</v>
      </c>
      <c r="BE28" s="11">
        <v>44183</v>
      </c>
      <c r="BF28" s="23" t="s">
        <v>396</v>
      </c>
    </row>
    <row r="29" spans="1:410" s="8" customFormat="1" ht="75" customHeight="1" x14ac:dyDescent="0.25">
      <c r="A29" s="229">
        <v>8</v>
      </c>
      <c r="B29" s="267" t="s">
        <v>397</v>
      </c>
      <c r="C29" s="13" t="s">
        <v>196</v>
      </c>
      <c r="D29" s="24" t="s">
        <v>398</v>
      </c>
      <c r="E29" s="251" t="s">
        <v>399</v>
      </c>
      <c r="F29" s="251" t="s">
        <v>400</v>
      </c>
      <c r="G29" s="271" t="s">
        <v>401</v>
      </c>
      <c r="H29" s="271" t="s">
        <v>36</v>
      </c>
      <c r="I29" s="251" t="s">
        <v>132</v>
      </c>
      <c r="J29" s="251" t="s">
        <v>133</v>
      </c>
      <c r="K29" s="251">
        <v>1</v>
      </c>
      <c r="L29" s="251" t="s">
        <v>35</v>
      </c>
      <c r="M29" s="277">
        <v>5</v>
      </c>
      <c r="N29" s="285" t="s">
        <v>32</v>
      </c>
      <c r="O29" s="13" t="s">
        <v>402</v>
      </c>
      <c r="P29" s="13" t="s">
        <v>135</v>
      </c>
      <c r="Q29" s="13" t="s">
        <v>403</v>
      </c>
      <c r="R29" s="13" t="s">
        <v>137</v>
      </c>
      <c r="S29" s="25">
        <v>15</v>
      </c>
      <c r="T29" s="13" t="s">
        <v>138</v>
      </c>
      <c r="U29" s="25">
        <v>15</v>
      </c>
      <c r="V29" s="13" t="s">
        <v>404</v>
      </c>
      <c r="W29" s="13" t="s">
        <v>140</v>
      </c>
      <c r="X29" s="25">
        <v>15</v>
      </c>
      <c r="Y29" s="13" t="s">
        <v>405</v>
      </c>
      <c r="Z29" s="13" t="s">
        <v>142</v>
      </c>
      <c r="AA29" s="25">
        <v>15</v>
      </c>
      <c r="AB29" s="24" t="s">
        <v>406</v>
      </c>
      <c r="AC29" s="13" t="s">
        <v>144</v>
      </c>
      <c r="AD29" s="25">
        <v>15</v>
      </c>
      <c r="AE29" s="13" t="s">
        <v>407</v>
      </c>
      <c r="AF29" s="13" t="s">
        <v>146</v>
      </c>
      <c r="AG29" s="25">
        <v>15</v>
      </c>
      <c r="AH29" s="13" t="s">
        <v>408</v>
      </c>
      <c r="AI29" s="13" t="s">
        <v>148</v>
      </c>
      <c r="AJ29" s="25">
        <v>10</v>
      </c>
      <c r="AK29" s="25">
        <v>100</v>
      </c>
      <c r="AL29" s="25" t="s">
        <v>14</v>
      </c>
      <c r="AM29" s="13">
        <v>3</v>
      </c>
      <c r="AN29" s="13" t="s">
        <v>14</v>
      </c>
      <c r="AO29" s="13">
        <v>3</v>
      </c>
      <c r="AP29" s="13" t="s">
        <v>14</v>
      </c>
      <c r="AQ29" s="13">
        <v>100</v>
      </c>
      <c r="AR29" s="277">
        <v>62.5</v>
      </c>
      <c r="AS29" s="277" t="s">
        <v>19</v>
      </c>
      <c r="AT29" s="251" t="s">
        <v>149</v>
      </c>
      <c r="AU29" s="251" t="s">
        <v>150</v>
      </c>
      <c r="AV29" s="251">
        <v>0</v>
      </c>
      <c r="AW29" s="251">
        <v>0</v>
      </c>
      <c r="AX29" s="277">
        <v>1</v>
      </c>
      <c r="AY29" s="277">
        <v>5</v>
      </c>
      <c r="AZ29" s="280" t="s">
        <v>32</v>
      </c>
      <c r="BA29" s="277" t="s">
        <v>256</v>
      </c>
      <c r="BB29" s="13" t="s">
        <v>37</v>
      </c>
      <c r="BC29" s="13" t="s">
        <v>409</v>
      </c>
      <c r="BD29" s="13" t="s">
        <v>410</v>
      </c>
      <c r="BE29" s="14">
        <v>44196</v>
      </c>
      <c r="BF29" s="261" t="s">
        <v>411</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220"/>
      <c r="B30" s="227"/>
      <c r="C30" s="8" t="s">
        <v>196</v>
      </c>
      <c r="D30" s="8" t="s">
        <v>412</v>
      </c>
      <c r="E30" s="224"/>
      <c r="F30" s="224"/>
      <c r="G30" s="272"/>
      <c r="H30" s="272"/>
      <c r="I30" s="224"/>
      <c r="J30" s="224"/>
      <c r="K30" s="224"/>
      <c r="L30" s="224"/>
      <c r="M30" s="278"/>
      <c r="N30" s="286"/>
      <c r="O30" s="27" t="s">
        <v>413</v>
      </c>
      <c r="P30" s="8" t="s">
        <v>135</v>
      </c>
      <c r="Q30" s="28" t="s">
        <v>403</v>
      </c>
      <c r="R30" s="8" t="s">
        <v>137</v>
      </c>
      <c r="S30" s="28">
        <v>15</v>
      </c>
      <c r="T30" s="8" t="s">
        <v>138</v>
      </c>
      <c r="U30" s="28">
        <v>15</v>
      </c>
      <c r="V30" s="8" t="s">
        <v>414</v>
      </c>
      <c r="W30" s="8" t="s">
        <v>140</v>
      </c>
      <c r="X30" s="28">
        <v>15</v>
      </c>
      <c r="Y30" s="8" t="s">
        <v>415</v>
      </c>
      <c r="Z30" s="8" t="s">
        <v>142</v>
      </c>
      <c r="AA30" s="28">
        <v>15</v>
      </c>
      <c r="AB30" s="8" t="s">
        <v>416</v>
      </c>
      <c r="AC30" s="8" t="s">
        <v>144</v>
      </c>
      <c r="AD30" s="28">
        <v>15</v>
      </c>
      <c r="AE30" s="8" t="s">
        <v>417</v>
      </c>
      <c r="AF30" s="8" t="s">
        <v>210</v>
      </c>
      <c r="AG30" s="28">
        <v>0</v>
      </c>
      <c r="AH30" s="8" t="s">
        <v>418</v>
      </c>
      <c r="AI30" s="8" t="s">
        <v>148</v>
      </c>
      <c r="AJ30" s="28">
        <v>10</v>
      </c>
      <c r="AK30" s="28">
        <v>85</v>
      </c>
      <c r="AL30" s="28" t="s">
        <v>76</v>
      </c>
      <c r="AM30" s="8">
        <v>1</v>
      </c>
      <c r="AN30" s="8" t="s">
        <v>14</v>
      </c>
      <c r="AO30" s="8">
        <v>3</v>
      </c>
      <c r="AP30" s="8" t="s">
        <v>76</v>
      </c>
      <c r="AQ30" s="8">
        <v>0</v>
      </c>
      <c r="AR30" s="278"/>
      <c r="AS30" s="278"/>
      <c r="AT30" s="224"/>
      <c r="AU30" s="224"/>
      <c r="AV30" s="224"/>
      <c r="AW30" s="224"/>
      <c r="AX30" s="278"/>
      <c r="AY30" s="278"/>
      <c r="AZ30" s="281"/>
      <c r="BA30" s="278"/>
      <c r="BB30" s="8" t="s">
        <v>75</v>
      </c>
      <c r="BC30" s="8" t="s">
        <v>419</v>
      </c>
      <c r="BD30" s="8" t="s">
        <v>410</v>
      </c>
      <c r="BE30" s="16">
        <v>44196</v>
      </c>
      <c r="BF30" s="236"/>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220"/>
      <c r="B31" s="227"/>
      <c r="C31" s="8" t="s">
        <v>420</v>
      </c>
      <c r="D31" s="8" t="s">
        <v>421</v>
      </c>
      <c r="E31" s="224"/>
      <c r="F31" s="224"/>
      <c r="G31" s="272"/>
      <c r="H31" s="272"/>
      <c r="I31" s="224"/>
      <c r="J31" s="224"/>
      <c r="K31" s="224"/>
      <c r="L31" s="224"/>
      <c r="M31" s="278"/>
      <c r="N31" s="286"/>
      <c r="O31" s="8" t="s">
        <v>422</v>
      </c>
      <c r="P31" s="8" t="s">
        <v>135</v>
      </c>
      <c r="Q31" s="8" t="s">
        <v>423</v>
      </c>
      <c r="R31" s="8" t="s">
        <v>137</v>
      </c>
      <c r="S31" s="28">
        <v>15</v>
      </c>
      <c r="T31" s="8" t="s">
        <v>138</v>
      </c>
      <c r="U31" s="28">
        <v>15</v>
      </c>
      <c r="V31" s="8" t="s">
        <v>424</v>
      </c>
      <c r="W31" s="8" t="s">
        <v>140</v>
      </c>
      <c r="X31" s="28">
        <v>15</v>
      </c>
      <c r="Y31" s="8" t="s">
        <v>425</v>
      </c>
      <c r="Z31" s="8" t="s">
        <v>142</v>
      </c>
      <c r="AA31" s="28">
        <v>15</v>
      </c>
      <c r="AB31" s="8" t="s">
        <v>426</v>
      </c>
      <c r="AC31" s="8" t="s">
        <v>144</v>
      </c>
      <c r="AD31" s="28">
        <v>15</v>
      </c>
      <c r="AE31" s="8" t="s">
        <v>427</v>
      </c>
      <c r="AF31" s="8" t="s">
        <v>146</v>
      </c>
      <c r="AG31" s="28">
        <v>15</v>
      </c>
      <c r="AH31" s="8" t="s">
        <v>428</v>
      </c>
      <c r="AI31" s="8" t="s">
        <v>148</v>
      </c>
      <c r="AJ31" s="28">
        <v>10</v>
      </c>
      <c r="AK31" s="28">
        <v>100</v>
      </c>
      <c r="AL31" s="28" t="s">
        <v>14</v>
      </c>
      <c r="AM31" s="8">
        <v>3</v>
      </c>
      <c r="AN31" s="8" t="s">
        <v>14</v>
      </c>
      <c r="AO31" s="8">
        <v>3</v>
      </c>
      <c r="AP31" s="8" t="s">
        <v>14</v>
      </c>
      <c r="AQ31" s="8">
        <v>100</v>
      </c>
      <c r="AR31" s="278"/>
      <c r="AS31" s="278"/>
      <c r="AT31" s="224"/>
      <c r="AU31" s="224"/>
      <c r="AV31" s="224"/>
      <c r="AW31" s="224"/>
      <c r="AX31" s="278"/>
      <c r="AY31" s="278"/>
      <c r="AZ31" s="281"/>
      <c r="BA31" s="278"/>
      <c r="BB31" s="27" t="s">
        <v>38</v>
      </c>
      <c r="BC31" s="8" t="s">
        <v>429</v>
      </c>
      <c r="BD31" s="8" t="s">
        <v>410</v>
      </c>
      <c r="BE31" s="16">
        <v>44196</v>
      </c>
      <c r="BF31" s="22" t="s">
        <v>430</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221"/>
      <c r="B32" s="268"/>
      <c r="C32" s="9" t="s">
        <v>431</v>
      </c>
      <c r="D32" s="9" t="s">
        <v>432</v>
      </c>
      <c r="E32" s="225"/>
      <c r="F32" s="225"/>
      <c r="G32" s="273"/>
      <c r="H32" s="273"/>
      <c r="I32" s="225"/>
      <c r="J32" s="225"/>
      <c r="K32" s="225"/>
      <c r="L32" s="225"/>
      <c r="M32" s="279"/>
      <c r="N32" s="287"/>
      <c r="O32" s="9" t="s">
        <v>433</v>
      </c>
      <c r="P32" s="9" t="s">
        <v>135</v>
      </c>
      <c r="Q32" s="9" t="s">
        <v>434</v>
      </c>
      <c r="R32" s="9" t="s">
        <v>137</v>
      </c>
      <c r="S32" s="29">
        <v>15</v>
      </c>
      <c r="T32" s="9" t="s">
        <v>138</v>
      </c>
      <c r="U32" s="29">
        <v>15</v>
      </c>
      <c r="V32" s="9" t="s">
        <v>435</v>
      </c>
      <c r="W32" s="9" t="s">
        <v>140</v>
      </c>
      <c r="X32" s="29">
        <v>15</v>
      </c>
      <c r="Y32" s="9" t="s">
        <v>436</v>
      </c>
      <c r="Z32" s="9" t="s">
        <v>142</v>
      </c>
      <c r="AA32" s="29">
        <v>15</v>
      </c>
      <c r="AB32" s="9" t="s">
        <v>437</v>
      </c>
      <c r="AC32" s="9" t="s">
        <v>144</v>
      </c>
      <c r="AD32" s="29">
        <v>15</v>
      </c>
      <c r="AE32" s="9" t="s">
        <v>438</v>
      </c>
      <c r="AF32" s="9" t="s">
        <v>146</v>
      </c>
      <c r="AG32" s="29">
        <v>15</v>
      </c>
      <c r="AH32" s="9" t="s">
        <v>428</v>
      </c>
      <c r="AI32" s="9" t="s">
        <v>439</v>
      </c>
      <c r="AJ32" s="29">
        <v>5</v>
      </c>
      <c r="AK32" s="29">
        <v>95</v>
      </c>
      <c r="AL32" s="29" t="s">
        <v>19</v>
      </c>
      <c r="AM32" s="9">
        <v>2</v>
      </c>
      <c r="AN32" s="9" t="s">
        <v>14</v>
      </c>
      <c r="AO32" s="9">
        <v>3</v>
      </c>
      <c r="AP32" s="9" t="s">
        <v>19</v>
      </c>
      <c r="AQ32" s="9">
        <v>50</v>
      </c>
      <c r="AR32" s="279"/>
      <c r="AS32" s="279"/>
      <c r="AT32" s="225"/>
      <c r="AU32" s="225"/>
      <c r="AV32" s="225"/>
      <c r="AW32" s="225"/>
      <c r="AX32" s="279"/>
      <c r="AY32" s="279"/>
      <c r="AZ32" s="282"/>
      <c r="BA32" s="279"/>
      <c r="BB32" s="9" t="s">
        <v>39</v>
      </c>
      <c r="BC32" s="9" t="s">
        <v>440</v>
      </c>
      <c r="BD32" s="9" t="s">
        <v>410</v>
      </c>
      <c r="BE32" s="30">
        <v>44196</v>
      </c>
      <c r="BF32" s="31" t="s">
        <v>441</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83">
        <v>9</v>
      </c>
      <c r="B33" s="226" t="s">
        <v>442</v>
      </c>
      <c r="C33" s="233" t="s">
        <v>443</v>
      </c>
      <c r="D33" s="233" t="s">
        <v>444</v>
      </c>
      <c r="E33" s="233" t="s">
        <v>445</v>
      </c>
      <c r="F33" s="233" t="s">
        <v>446</v>
      </c>
      <c r="G33" s="233" t="s">
        <v>447</v>
      </c>
      <c r="H33" s="233" t="s">
        <v>448</v>
      </c>
      <c r="I33" s="233" t="s">
        <v>132</v>
      </c>
      <c r="J33" s="233" t="s">
        <v>18</v>
      </c>
      <c r="K33" s="233">
        <v>2</v>
      </c>
      <c r="L33" s="233" t="s">
        <v>12</v>
      </c>
      <c r="M33" s="233">
        <v>4</v>
      </c>
      <c r="N33" s="266" t="s">
        <v>13</v>
      </c>
      <c r="O33" s="233" t="s">
        <v>449</v>
      </c>
      <c r="P33" s="233" t="s">
        <v>135</v>
      </c>
      <c r="Q33" s="233" t="s">
        <v>450</v>
      </c>
      <c r="R33" s="233" t="s">
        <v>137</v>
      </c>
      <c r="S33" s="233">
        <v>15</v>
      </c>
      <c r="T33" s="233" t="s">
        <v>138</v>
      </c>
      <c r="U33" s="233">
        <v>15</v>
      </c>
      <c r="V33" s="233" t="s">
        <v>234</v>
      </c>
      <c r="W33" s="233" t="s">
        <v>140</v>
      </c>
      <c r="X33" s="233">
        <v>15</v>
      </c>
      <c r="Y33" s="233" t="s">
        <v>451</v>
      </c>
      <c r="Z33" s="233" t="s">
        <v>142</v>
      </c>
      <c r="AA33" s="233">
        <v>15</v>
      </c>
      <c r="AB33" s="233" t="s">
        <v>452</v>
      </c>
      <c r="AC33" s="233" t="s">
        <v>144</v>
      </c>
      <c r="AD33" s="233">
        <v>15</v>
      </c>
      <c r="AE33" s="233" t="s">
        <v>453</v>
      </c>
      <c r="AF33" s="233" t="s">
        <v>146</v>
      </c>
      <c r="AG33" s="233">
        <v>15</v>
      </c>
      <c r="AH33" s="233" t="s">
        <v>454</v>
      </c>
      <c r="AI33" s="233" t="s">
        <v>148</v>
      </c>
      <c r="AJ33" s="233">
        <v>10</v>
      </c>
      <c r="AK33" s="233">
        <v>100</v>
      </c>
      <c r="AL33" s="233" t="s">
        <v>14</v>
      </c>
      <c r="AM33" s="233">
        <v>3</v>
      </c>
      <c r="AN33" s="233" t="s">
        <v>19</v>
      </c>
      <c r="AO33" s="233">
        <v>2</v>
      </c>
      <c r="AP33" s="233" t="s">
        <v>19</v>
      </c>
      <c r="AQ33" s="233">
        <v>50</v>
      </c>
      <c r="AR33" s="233">
        <v>50</v>
      </c>
      <c r="AS33" s="233" t="s">
        <v>19</v>
      </c>
      <c r="AT33" s="233" t="s">
        <v>149</v>
      </c>
      <c r="AU33" s="233" t="s">
        <v>150</v>
      </c>
      <c r="AV33" s="233">
        <v>1</v>
      </c>
      <c r="AW33" s="233">
        <v>0</v>
      </c>
      <c r="AX33" s="233">
        <v>1</v>
      </c>
      <c r="AY33" s="233">
        <v>4</v>
      </c>
      <c r="AZ33" s="266" t="s">
        <v>13</v>
      </c>
      <c r="BA33" s="233" t="s">
        <v>151</v>
      </c>
      <c r="BB33" s="10" t="s">
        <v>455</v>
      </c>
      <c r="BC33" s="10" t="s">
        <v>456</v>
      </c>
      <c r="BD33" s="10" t="s">
        <v>457</v>
      </c>
      <c r="BE33" s="18">
        <v>44196</v>
      </c>
      <c r="BF33" s="244" t="s">
        <v>458</v>
      </c>
    </row>
    <row r="34" spans="1:678" ht="153.75" customHeight="1" x14ac:dyDescent="0.25">
      <c r="A34" s="220"/>
      <c r="B34" s="227"/>
      <c r="C34" s="224"/>
      <c r="D34" s="224"/>
      <c r="E34" s="224"/>
      <c r="F34" s="224"/>
      <c r="G34" s="224"/>
      <c r="H34" s="224"/>
      <c r="I34" s="224"/>
      <c r="J34" s="224"/>
      <c r="K34" s="224"/>
      <c r="L34" s="224"/>
      <c r="M34" s="224"/>
      <c r="N34" s="231"/>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31"/>
      <c r="BA34" s="224"/>
      <c r="BB34" s="8" t="s">
        <v>44</v>
      </c>
      <c r="BC34" s="8" t="s">
        <v>459</v>
      </c>
      <c r="BD34" s="8" t="s">
        <v>457</v>
      </c>
      <c r="BE34" s="16">
        <v>44196</v>
      </c>
      <c r="BF34" s="236"/>
    </row>
    <row r="35" spans="1:678" ht="113.25" customHeight="1" x14ac:dyDescent="0.25">
      <c r="A35" s="220"/>
      <c r="B35" s="227"/>
      <c r="C35" s="224" t="s">
        <v>443</v>
      </c>
      <c r="D35" s="224" t="s">
        <v>460</v>
      </c>
      <c r="E35" s="224" t="s">
        <v>461</v>
      </c>
      <c r="F35" s="224" t="s">
        <v>446</v>
      </c>
      <c r="G35" s="224" t="s">
        <v>462</v>
      </c>
      <c r="H35" s="224" t="s">
        <v>463</v>
      </c>
      <c r="I35" s="224" t="s">
        <v>132</v>
      </c>
      <c r="J35" s="224" t="s">
        <v>18</v>
      </c>
      <c r="K35" s="224">
        <v>2</v>
      </c>
      <c r="L35" s="224" t="s">
        <v>12</v>
      </c>
      <c r="M35" s="224">
        <v>4</v>
      </c>
      <c r="N35" s="231" t="s">
        <v>13</v>
      </c>
      <c r="O35" s="8" t="s">
        <v>464</v>
      </c>
      <c r="P35" s="8" t="s">
        <v>135</v>
      </c>
      <c r="Q35" s="8" t="s">
        <v>450</v>
      </c>
      <c r="R35" s="8" t="s">
        <v>137</v>
      </c>
      <c r="S35" s="8">
        <v>15</v>
      </c>
      <c r="T35" s="8" t="s">
        <v>138</v>
      </c>
      <c r="U35" s="8">
        <v>15</v>
      </c>
      <c r="V35" s="8" t="s">
        <v>234</v>
      </c>
      <c r="W35" s="8" t="s">
        <v>140</v>
      </c>
      <c r="X35" s="8">
        <v>15</v>
      </c>
      <c r="Y35" s="8" t="s">
        <v>465</v>
      </c>
      <c r="Z35" s="8" t="s">
        <v>142</v>
      </c>
      <c r="AA35" s="8">
        <v>15</v>
      </c>
      <c r="AB35" s="8" t="s">
        <v>466</v>
      </c>
      <c r="AC35" s="8" t="s">
        <v>144</v>
      </c>
      <c r="AD35" s="8">
        <v>15</v>
      </c>
      <c r="AE35" s="8" t="s">
        <v>467</v>
      </c>
      <c r="AF35" s="8" t="s">
        <v>146</v>
      </c>
      <c r="AG35" s="8">
        <v>15</v>
      </c>
      <c r="AH35" s="8" t="s">
        <v>468</v>
      </c>
      <c r="AI35" s="8" t="s">
        <v>148</v>
      </c>
      <c r="AJ35" s="8">
        <v>10</v>
      </c>
      <c r="AK35" s="8">
        <v>100</v>
      </c>
      <c r="AL35" s="8" t="s">
        <v>14</v>
      </c>
      <c r="AM35" s="8">
        <v>3</v>
      </c>
      <c r="AN35" s="8" t="s">
        <v>14</v>
      </c>
      <c r="AO35" s="8">
        <v>3</v>
      </c>
      <c r="AP35" s="8" t="s">
        <v>14</v>
      </c>
      <c r="AQ35" s="8">
        <v>100</v>
      </c>
      <c r="AR35" s="224">
        <v>100</v>
      </c>
      <c r="AS35" s="224" t="s">
        <v>14</v>
      </c>
      <c r="AT35" s="224" t="s">
        <v>149</v>
      </c>
      <c r="AU35" s="224" t="s">
        <v>150</v>
      </c>
      <c r="AV35" s="224">
        <v>2</v>
      </c>
      <c r="AW35" s="224">
        <v>0</v>
      </c>
      <c r="AX35" s="224">
        <v>1</v>
      </c>
      <c r="AY35" s="224">
        <v>4</v>
      </c>
      <c r="AZ35" s="231" t="s">
        <v>13</v>
      </c>
      <c r="BA35" s="224" t="s">
        <v>151</v>
      </c>
      <c r="BB35" s="8" t="s">
        <v>469</v>
      </c>
      <c r="BC35" s="8" t="s">
        <v>470</v>
      </c>
      <c r="BD35" s="8" t="s">
        <v>457</v>
      </c>
      <c r="BE35" s="16">
        <v>44196</v>
      </c>
      <c r="BF35" s="236" t="s">
        <v>471</v>
      </c>
    </row>
    <row r="36" spans="1:678" ht="93.75" customHeight="1" thickBot="1" x14ac:dyDescent="0.3">
      <c r="A36" s="284"/>
      <c r="B36" s="270"/>
      <c r="C36" s="246"/>
      <c r="D36" s="246"/>
      <c r="E36" s="246"/>
      <c r="F36" s="246"/>
      <c r="G36" s="246"/>
      <c r="H36" s="246"/>
      <c r="I36" s="246"/>
      <c r="J36" s="246"/>
      <c r="K36" s="246"/>
      <c r="L36" s="246"/>
      <c r="M36" s="246"/>
      <c r="N36" s="232"/>
      <c r="O36" s="11" t="s">
        <v>472</v>
      </c>
      <c r="P36" s="11" t="s">
        <v>135</v>
      </c>
      <c r="Q36" s="11" t="s">
        <v>450</v>
      </c>
      <c r="R36" s="11" t="s">
        <v>137</v>
      </c>
      <c r="S36" s="11">
        <v>15</v>
      </c>
      <c r="T36" s="11" t="s">
        <v>138</v>
      </c>
      <c r="U36" s="11">
        <v>15</v>
      </c>
      <c r="V36" s="11" t="s">
        <v>234</v>
      </c>
      <c r="W36" s="11" t="s">
        <v>140</v>
      </c>
      <c r="X36" s="11">
        <v>15</v>
      </c>
      <c r="Y36" s="11" t="s">
        <v>473</v>
      </c>
      <c r="Z36" s="11" t="s">
        <v>142</v>
      </c>
      <c r="AA36" s="11">
        <v>15</v>
      </c>
      <c r="AB36" s="11" t="s">
        <v>474</v>
      </c>
      <c r="AC36" s="11" t="s">
        <v>144</v>
      </c>
      <c r="AD36" s="11">
        <v>15</v>
      </c>
      <c r="AE36" s="11" t="s">
        <v>475</v>
      </c>
      <c r="AF36" s="11" t="s">
        <v>146</v>
      </c>
      <c r="AG36" s="11">
        <v>15</v>
      </c>
      <c r="AH36" s="11" t="s">
        <v>476</v>
      </c>
      <c r="AI36" s="11" t="s">
        <v>148</v>
      </c>
      <c r="AJ36" s="11">
        <v>10</v>
      </c>
      <c r="AK36" s="11">
        <v>100</v>
      </c>
      <c r="AL36" s="11" t="s">
        <v>14</v>
      </c>
      <c r="AM36" s="11">
        <v>3</v>
      </c>
      <c r="AN36" s="11" t="s">
        <v>14</v>
      </c>
      <c r="AO36" s="11">
        <v>3</v>
      </c>
      <c r="AP36" s="11" t="s">
        <v>14</v>
      </c>
      <c r="AQ36" s="11">
        <v>100</v>
      </c>
      <c r="AR36" s="246"/>
      <c r="AS36" s="246"/>
      <c r="AT36" s="246"/>
      <c r="AU36" s="246"/>
      <c r="AV36" s="246"/>
      <c r="AW36" s="246"/>
      <c r="AX36" s="246"/>
      <c r="AY36" s="246"/>
      <c r="AZ36" s="232"/>
      <c r="BA36" s="246"/>
      <c r="BB36" s="11" t="s">
        <v>45</v>
      </c>
      <c r="BC36" s="11" t="s">
        <v>477</v>
      </c>
      <c r="BD36" s="11" t="s">
        <v>457</v>
      </c>
      <c r="BE36" s="20">
        <v>44196</v>
      </c>
      <c r="BF36" s="245"/>
    </row>
    <row r="37" spans="1:678" ht="85.5" customHeight="1" x14ac:dyDescent="0.25">
      <c r="A37" s="228">
        <v>10</v>
      </c>
      <c r="B37" s="267" t="s">
        <v>478</v>
      </c>
      <c r="C37" s="13" t="s">
        <v>479</v>
      </c>
      <c r="D37" s="13" t="s">
        <v>480</v>
      </c>
      <c r="E37" s="251" t="s">
        <v>481</v>
      </c>
      <c r="F37" s="251" t="s">
        <v>482</v>
      </c>
      <c r="G37" s="251" t="s">
        <v>40</v>
      </c>
      <c r="H37" s="251" t="s">
        <v>41</v>
      </c>
      <c r="I37" s="251" t="s">
        <v>132</v>
      </c>
      <c r="J37" s="251" t="s">
        <v>42</v>
      </c>
      <c r="K37" s="251">
        <v>4</v>
      </c>
      <c r="L37" s="251" t="s">
        <v>35</v>
      </c>
      <c r="M37" s="251">
        <v>5</v>
      </c>
      <c r="N37" s="258" t="s">
        <v>32</v>
      </c>
      <c r="O37" s="13" t="s">
        <v>483</v>
      </c>
      <c r="P37" s="13" t="s">
        <v>135</v>
      </c>
      <c r="Q37" s="13" t="s">
        <v>484</v>
      </c>
      <c r="R37" s="13" t="s">
        <v>137</v>
      </c>
      <c r="S37" s="13">
        <v>15</v>
      </c>
      <c r="T37" s="13" t="s">
        <v>138</v>
      </c>
      <c r="U37" s="13">
        <v>15</v>
      </c>
      <c r="V37" s="13" t="s">
        <v>485</v>
      </c>
      <c r="W37" s="13" t="s">
        <v>140</v>
      </c>
      <c r="X37" s="13">
        <v>15</v>
      </c>
      <c r="Y37" s="13" t="s">
        <v>486</v>
      </c>
      <c r="Z37" s="13" t="s">
        <v>142</v>
      </c>
      <c r="AA37" s="13">
        <v>15</v>
      </c>
      <c r="AB37" s="13" t="s">
        <v>487</v>
      </c>
      <c r="AC37" s="13" t="s">
        <v>144</v>
      </c>
      <c r="AD37" s="13">
        <v>15</v>
      </c>
      <c r="AE37" s="13" t="s">
        <v>488</v>
      </c>
      <c r="AF37" s="13" t="s">
        <v>146</v>
      </c>
      <c r="AG37" s="13">
        <v>15</v>
      </c>
      <c r="AH37" s="13" t="s">
        <v>489</v>
      </c>
      <c r="AI37" s="13" t="s">
        <v>148</v>
      </c>
      <c r="AJ37" s="13">
        <v>10</v>
      </c>
      <c r="AK37" s="13">
        <v>100</v>
      </c>
      <c r="AL37" s="13" t="s">
        <v>14</v>
      </c>
      <c r="AM37" s="13">
        <v>3</v>
      </c>
      <c r="AN37" s="13" t="s">
        <v>14</v>
      </c>
      <c r="AO37" s="13">
        <v>3</v>
      </c>
      <c r="AP37" s="13" t="s">
        <v>14</v>
      </c>
      <c r="AQ37" s="13">
        <v>100</v>
      </c>
      <c r="AR37" s="288">
        <v>75</v>
      </c>
      <c r="AS37" s="288" t="s">
        <v>19</v>
      </c>
      <c r="AT37" s="288" t="s">
        <v>149</v>
      </c>
      <c r="AU37" s="288" t="s">
        <v>150</v>
      </c>
      <c r="AV37" s="288">
        <v>2</v>
      </c>
      <c r="AW37" s="288">
        <v>0</v>
      </c>
      <c r="AX37" s="288">
        <v>2</v>
      </c>
      <c r="AY37" s="288">
        <v>5</v>
      </c>
      <c r="AZ37" s="294" t="s">
        <v>32</v>
      </c>
      <c r="BA37" s="251" t="s">
        <v>151</v>
      </c>
      <c r="BB37" s="13" t="s">
        <v>490</v>
      </c>
      <c r="BC37" s="13" t="s">
        <v>491</v>
      </c>
      <c r="BD37" s="13" t="s">
        <v>492</v>
      </c>
      <c r="BE37" s="32" t="s">
        <v>493</v>
      </c>
      <c r="BF37" s="33" t="s">
        <v>494</v>
      </c>
    </row>
    <row r="38" spans="1:678" ht="95.25" customHeight="1" x14ac:dyDescent="0.25">
      <c r="A38" s="238"/>
      <c r="B38" s="227"/>
      <c r="C38" s="8" t="s">
        <v>187</v>
      </c>
      <c r="D38" s="8" t="s">
        <v>495</v>
      </c>
      <c r="E38" s="224"/>
      <c r="F38" s="224"/>
      <c r="G38" s="224"/>
      <c r="H38" s="224"/>
      <c r="I38" s="224"/>
      <c r="J38" s="224"/>
      <c r="K38" s="224"/>
      <c r="L38" s="224"/>
      <c r="M38" s="224"/>
      <c r="N38" s="259"/>
      <c r="O38" s="8" t="s">
        <v>496</v>
      </c>
      <c r="P38" s="8" t="s">
        <v>135</v>
      </c>
      <c r="Q38" s="8" t="s">
        <v>497</v>
      </c>
      <c r="R38" s="8" t="s">
        <v>137</v>
      </c>
      <c r="S38" s="8">
        <v>15</v>
      </c>
      <c r="T38" s="8" t="s">
        <v>138</v>
      </c>
      <c r="U38" s="8">
        <v>15</v>
      </c>
      <c r="V38" s="8" t="s">
        <v>498</v>
      </c>
      <c r="W38" s="8" t="s">
        <v>140</v>
      </c>
      <c r="X38" s="8">
        <v>15</v>
      </c>
      <c r="Y38" s="8" t="s">
        <v>499</v>
      </c>
      <c r="Z38" s="8" t="s">
        <v>500</v>
      </c>
      <c r="AA38" s="8">
        <v>10</v>
      </c>
      <c r="AB38" s="8" t="s">
        <v>501</v>
      </c>
      <c r="AC38" s="8" t="s">
        <v>144</v>
      </c>
      <c r="AD38" s="8">
        <v>15</v>
      </c>
      <c r="AE38" s="8" t="s">
        <v>502</v>
      </c>
      <c r="AF38" s="8" t="s">
        <v>146</v>
      </c>
      <c r="AG38" s="8">
        <v>15</v>
      </c>
      <c r="AH38" s="8" t="s">
        <v>503</v>
      </c>
      <c r="AI38" s="8" t="s">
        <v>148</v>
      </c>
      <c r="AJ38" s="8">
        <v>10</v>
      </c>
      <c r="AK38" s="8">
        <v>100</v>
      </c>
      <c r="AL38" s="8" t="s">
        <v>14</v>
      </c>
      <c r="AM38" s="8">
        <v>3</v>
      </c>
      <c r="AN38" s="8" t="s">
        <v>14</v>
      </c>
      <c r="AO38" s="8">
        <v>3</v>
      </c>
      <c r="AP38" s="8" t="s">
        <v>14</v>
      </c>
      <c r="AQ38" s="8">
        <v>100</v>
      </c>
      <c r="AR38" s="289"/>
      <c r="AS38" s="289"/>
      <c r="AT38" s="289"/>
      <c r="AU38" s="289"/>
      <c r="AV38" s="289"/>
      <c r="AW38" s="289"/>
      <c r="AX38" s="289"/>
      <c r="AY38" s="289"/>
      <c r="AZ38" s="295"/>
      <c r="BA38" s="224"/>
      <c r="BB38" s="8" t="s">
        <v>490</v>
      </c>
      <c r="BC38" s="8" t="s">
        <v>504</v>
      </c>
      <c r="BD38" s="8" t="s">
        <v>492</v>
      </c>
      <c r="BE38" s="34" t="s">
        <v>493</v>
      </c>
      <c r="BF38" s="22" t="s">
        <v>505</v>
      </c>
    </row>
    <row r="39" spans="1:678" ht="93.75" customHeight="1" x14ac:dyDescent="0.25">
      <c r="A39" s="238"/>
      <c r="B39" s="227"/>
      <c r="C39" s="8" t="s">
        <v>506</v>
      </c>
      <c r="D39" s="8" t="s">
        <v>507</v>
      </c>
      <c r="E39" s="224"/>
      <c r="F39" s="224"/>
      <c r="G39" s="224"/>
      <c r="H39" s="224"/>
      <c r="I39" s="224"/>
      <c r="J39" s="224"/>
      <c r="K39" s="224"/>
      <c r="L39" s="224"/>
      <c r="M39" s="224"/>
      <c r="N39" s="259"/>
      <c r="O39" s="8" t="s">
        <v>508</v>
      </c>
      <c r="P39" s="8" t="s">
        <v>135</v>
      </c>
      <c r="Q39" s="8" t="s">
        <v>484</v>
      </c>
      <c r="R39" s="8" t="s">
        <v>137</v>
      </c>
      <c r="S39" s="8">
        <v>15</v>
      </c>
      <c r="T39" s="8" t="s">
        <v>138</v>
      </c>
      <c r="U39" s="8">
        <v>15</v>
      </c>
      <c r="V39" s="8" t="s">
        <v>509</v>
      </c>
      <c r="W39" s="8" t="s">
        <v>140</v>
      </c>
      <c r="X39" s="8">
        <v>15</v>
      </c>
      <c r="Y39" s="8" t="s">
        <v>510</v>
      </c>
      <c r="Z39" s="8" t="s">
        <v>142</v>
      </c>
      <c r="AA39" s="8">
        <v>15</v>
      </c>
      <c r="AB39" s="8" t="s">
        <v>511</v>
      </c>
      <c r="AC39" s="8" t="s">
        <v>144</v>
      </c>
      <c r="AD39" s="8">
        <v>15</v>
      </c>
      <c r="AE39" s="8" t="s">
        <v>512</v>
      </c>
      <c r="AF39" s="8" t="s">
        <v>146</v>
      </c>
      <c r="AG39" s="8">
        <v>15</v>
      </c>
      <c r="AH39" s="8" t="s">
        <v>513</v>
      </c>
      <c r="AI39" s="8" t="s">
        <v>148</v>
      </c>
      <c r="AJ39" s="8">
        <v>10</v>
      </c>
      <c r="AK39" s="8">
        <v>100</v>
      </c>
      <c r="AL39" s="8" t="s">
        <v>14</v>
      </c>
      <c r="AM39" s="8">
        <v>3</v>
      </c>
      <c r="AN39" s="8" t="s">
        <v>14</v>
      </c>
      <c r="AO39" s="8">
        <v>3</v>
      </c>
      <c r="AP39" s="8" t="s">
        <v>14</v>
      </c>
      <c r="AQ39" s="8">
        <v>100</v>
      </c>
      <c r="AR39" s="289"/>
      <c r="AS39" s="289"/>
      <c r="AT39" s="289"/>
      <c r="AU39" s="289"/>
      <c r="AV39" s="289"/>
      <c r="AW39" s="289"/>
      <c r="AX39" s="289"/>
      <c r="AY39" s="289"/>
      <c r="AZ39" s="295"/>
      <c r="BA39" s="224"/>
      <c r="BB39" s="8" t="s">
        <v>514</v>
      </c>
      <c r="BC39" s="8" t="s">
        <v>514</v>
      </c>
      <c r="BD39" s="8" t="s">
        <v>492</v>
      </c>
      <c r="BE39" s="34" t="s">
        <v>493</v>
      </c>
      <c r="BF39" s="22" t="s">
        <v>515</v>
      </c>
    </row>
    <row r="40" spans="1:678" ht="63.75" customHeight="1" x14ac:dyDescent="0.25">
      <c r="A40" s="238"/>
      <c r="B40" s="227"/>
      <c r="C40" s="8" t="s">
        <v>516</v>
      </c>
      <c r="D40" s="8" t="s">
        <v>517</v>
      </c>
      <c r="E40" s="224"/>
      <c r="F40" s="224"/>
      <c r="G40" s="224"/>
      <c r="H40" s="224"/>
      <c r="I40" s="224"/>
      <c r="J40" s="224"/>
      <c r="K40" s="224"/>
      <c r="L40" s="224"/>
      <c r="M40" s="224"/>
      <c r="N40" s="259"/>
      <c r="O40" s="8" t="s">
        <v>518</v>
      </c>
      <c r="P40" s="8" t="s">
        <v>135</v>
      </c>
      <c r="Q40" s="8" t="s">
        <v>484</v>
      </c>
      <c r="R40" s="8" t="s">
        <v>137</v>
      </c>
      <c r="S40" s="8">
        <v>15</v>
      </c>
      <c r="T40" s="8" t="s">
        <v>206</v>
      </c>
      <c r="U40" s="8">
        <v>0</v>
      </c>
      <c r="V40" s="8" t="s">
        <v>73</v>
      </c>
      <c r="W40" s="8" t="s">
        <v>140</v>
      </c>
      <c r="X40" s="8">
        <v>15</v>
      </c>
      <c r="Y40" s="8" t="s">
        <v>519</v>
      </c>
      <c r="Z40" s="8" t="s">
        <v>142</v>
      </c>
      <c r="AA40" s="8">
        <v>15</v>
      </c>
      <c r="AB40" s="8" t="s">
        <v>520</v>
      </c>
      <c r="AC40" s="8" t="s">
        <v>144</v>
      </c>
      <c r="AD40" s="8">
        <v>15</v>
      </c>
      <c r="AE40" s="8" t="s">
        <v>521</v>
      </c>
      <c r="AF40" s="8" t="s">
        <v>146</v>
      </c>
      <c r="AG40" s="8">
        <v>15</v>
      </c>
      <c r="AH40" s="8" t="s">
        <v>522</v>
      </c>
      <c r="AI40" s="8" t="s">
        <v>148</v>
      </c>
      <c r="AJ40" s="8">
        <v>10</v>
      </c>
      <c r="AK40" s="8">
        <v>85</v>
      </c>
      <c r="AL40" s="8" t="s">
        <v>76</v>
      </c>
      <c r="AM40" s="8">
        <v>1</v>
      </c>
      <c r="AN40" s="8" t="s">
        <v>14</v>
      </c>
      <c r="AO40" s="8">
        <v>3</v>
      </c>
      <c r="AP40" s="8" t="s">
        <v>76</v>
      </c>
      <c r="AQ40" s="8">
        <v>0</v>
      </c>
      <c r="AR40" s="289"/>
      <c r="AS40" s="289"/>
      <c r="AT40" s="289"/>
      <c r="AU40" s="289"/>
      <c r="AV40" s="289"/>
      <c r="AW40" s="289"/>
      <c r="AX40" s="289"/>
      <c r="AY40" s="289"/>
      <c r="AZ40" s="295"/>
      <c r="BA40" s="224"/>
      <c r="BB40" s="8" t="s">
        <v>523</v>
      </c>
      <c r="BC40" s="8" t="s">
        <v>524</v>
      </c>
      <c r="BD40" s="8" t="s">
        <v>492</v>
      </c>
      <c r="BE40" s="16" t="s">
        <v>493</v>
      </c>
      <c r="BF40" s="22" t="s">
        <v>525</v>
      </c>
    </row>
    <row r="41" spans="1:678" ht="124.5" customHeight="1" thickBot="1" x14ac:dyDescent="0.3">
      <c r="A41" s="239"/>
      <c r="B41" s="268"/>
      <c r="C41" s="9" t="s">
        <v>526</v>
      </c>
      <c r="D41" s="9" t="s">
        <v>527</v>
      </c>
      <c r="E41" s="9" t="s">
        <v>528</v>
      </c>
      <c r="F41" s="9" t="s">
        <v>529</v>
      </c>
      <c r="G41" s="9" t="s">
        <v>530</v>
      </c>
      <c r="H41" s="9" t="s">
        <v>43</v>
      </c>
      <c r="I41" s="9" t="s">
        <v>132</v>
      </c>
      <c r="J41" s="9" t="s">
        <v>42</v>
      </c>
      <c r="K41" s="9">
        <v>4</v>
      </c>
      <c r="L41" s="9" t="s">
        <v>35</v>
      </c>
      <c r="M41" s="9">
        <v>4</v>
      </c>
      <c r="N41" s="64" t="s">
        <v>32</v>
      </c>
      <c r="O41" s="9" t="s">
        <v>531</v>
      </c>
      <c r="P41" s="9" t="s">
        <v>135</v>
      </c>
      <c r="Q41" s="9" t="s">
        <v>484</v>
      </c>
      <c r="R41" s="9" t="s">
        <v>137</v>
      </c>
      <c r="S41" s="9">
        <v>15</v>
      </c>
      <c r="T41" s="9" t="s">
        <v>138</v>
      </c>
      <c r="U41" s="9">
        <v>15</v>
      </c>
      <c r="V41" s="9" t="s">
        <v>532</v>
      </c>
      <c r="W41" s="9" t="s">
        <v>140</v>
      </c>
      <c r="X41" s="9">
        <v>15</v>
      </c>
      <c r="Y41" s="9" t="s">
        <v>533</v>
      </c>
      <c r="Z41" s="9" t="s">
        <v>142</v>
      </c>
      <c r="AA41" s="9">
        <v>15</v>
      </c>
      <c r="AB41" s="9" t="s">
        <v>534</v>
      </c>
      <c r="AC41" s="9" t="s">
        <v>144</v>
      </c>
      <c r="AD41" s="9">
        <v>15</v>
      </c>
      <c r="AE41" s="9" t="s">
        <v>535</v>
      </c>
      <c r="AF41" s="9" t="s">
        <v>210</v>
      </c>
      <c r="AG41" s="9">
        <v>0</v>
      </c>
      <c r="AH41" s="9" t="s">
        <v>536</v>
      </c>
      <c r="AI41" s="9" t="s">
        <v>148</v>
      </c>
      <c r="AJ41" s="9">
        <v>10</v>
      </c>
      <c r="AK41" s="9">
        <v>85</v>
      </c>
      <c r="AL41" s="9" t="s">
        <v>76</v>
      </c>
      <c r="AM41" s="9">
        <v>1</v>
      </c>
      <c r="AN41" s="9" t="s">
        <v>76</v>
      </c>
      <c r="AO41" s="9">
        <v>1</v>
      </c>
      <c r="AP41" s="9" t="s">
        <v>537</v>
      </c>
      <c r="AQ41" s="9">
        <v>0</v>
      </c>
      <c r="AR41" s="35">
        <v>85</v>
      </c>
      <c r="AS41" s="35" t="s">
        <v>537</v>
      </c>
      <c r="AT41" s="35" t="s">
        <v>149</v>
      </c>
      <c r="AU41" s="35" t="s">
        <v>150</v>
      </c>
      <c r="AV41" s="35">
        <v>0</v>
      </c>
      <c r="AW41" s="35">
        <v>0</v>
      </c>
      <c r="AX41" s="35">
        <v>4</v>
      </c>
      <c r="AY41" s="35">
        <v>5</v>
      </c>
      <c r="AZ41" s="68" t="s">
        <v>32</v>
      </c>
      <c r="BA41" s="9" t="s">
        <v>151</v>
      </c>
      <c r="BB41" s="9" t="s">
        <v>538</v>
      </c>
      <c r="BC41" s="9" t="s">
        <v>539</v>
      </c>
      <c r="BD41" s="9" t="s">
        <v>492</v>
      </c>
      <c r="BE41" s="30" t="s">
        <v>493</v>
      </c>
      <c r="BF41" s="31" t="s">
        <v>540</v>
      </c>
    </row>
    <row r="42" spans="1:678" ht="66.75" customHeight="1" x14ac:dyDescent="0.25">
      <c r="A42" s="283">
        <v>11</v>
      </c>
      <c r="B42" s="226" t="s">
        <v>541</v>
      </c>
      <c r="C42" s="233" t="s">
        <v>542</v>
      </c>
      <c r="D42" s="233" t="s">
        <v>543</v>
      </c>
      <c r="E42" s="233" t="s">
        <v>544</v>
      </c>
      <c r="F42" s="233" t="s">
        <v>545</v>
      </c>
      <c r="G42" s="233" t="s">
        <v>52</v>
      </c>
      <c r="H42" s="233" t="s">
        <v>546</v>
      </c>
      <c r="I42" s="233" t="s">
        <v>132</v>
      </c>
      <c r="J42" s="233" t="s">
        <v>34</v>
      </c>
      <c r="K42" s="233">
        <v>3</v>
      </c>
      <c r="L42" s="233" t="s">
        <v>12</v>
      </c>
      <c r="M42" s="290">
        <v>4</v>
      </c>
      <c r="N42" s="292" t="s">
        <v>32</v>
      </c>
      <c r="O42" s="10" t="s">
        <v>547</v>
      </c>
      <c r="P42" s="10" t="s">
        <v>135</v>
      </c>
      <c r="Q42" s="10" t="s">
        <v>548</v>
      </c>
      <c r="R42" s="10" t="s">
        <v>137</v>
      </c>
      <c r="S42" s="10">
        <v>15</v>
      </c>
      <c r="T42" s="10" t="s">
        <v>138</v>
      </c>
      <c r="U42" s="10">
        <v>15</v>
      </c>
      <c r="V42" s="10" t="s">
        <v>549</v>
      </c>
      <c r="W42" s="10" t="s">
        <v>140</v>
      </c>
      <c r="X42" s="10">
        <v>15</v>
      </c>
      <c r="Y42" s="10" t="s">
        <v>550</v>
      </c>
      <c r="Z42" s="10" t="s">
        <v>142</v>
      </c>
      <c r="AA42" s="10">
        <v>15</v>
      </c>
      <c r="AB42" s="10" t="s">
        <v>551</v>
      </c>
      <c r="AC42" s="10" t="s">
        <v>144</v>
      </c>
      <c r="AD42" s="10">
        <v>15</v>
      </c>
      <c r="AE42" s="10" t="s">
        <v>552</v>
      </c>
      <c r="AF42" s="10" t="s">
        <v>146</v>
      </c>
      <c r="AG42" s="10">
        <v>15</v>
      </c>
      <c r="AH42" s="10" t="s">
        <v>553</v>
      </c>
      <c r="AI42" s="10" t="s">
        <v>148</v>
      </c>
      <c r="AJ42" s="10">
        <v>10</v>
      </c>
      <c r="AK42" s="36">
        <v>100</v>
      </c>
      <c r="AL42" s="36" t="s">
        <v>14</v>
      </c>
      <c r="AM42" s="10">
        <v>3</v>
      </c>
      <c r="AN42" s="10" t="s">
        <v>14</v>
      </c>
      <c r="AO42" s="10">
        <v>3</v>
      </c>
      <c r="AP42" s="10" t="s">
        <v>14</v>
      </c>
      <c r="AQ42" s="10">
        <v>100</v>
      </c>
      <c r="AR42" s="290">
        <v>100</v>
      </c>
      <c r="AS42" s="290" t="s">
        <v>14</v>
      </c>
      <c r="AT42" s="233" t="s">
        <v>149</v>
      </c>
      <c r="AU42" s="233" t="s">
        <v>150</v>
      </c>
      <c r="AV42" s="233">
        <v>2</v>
      </c>
      <c r="AW42" s="233">
        <v>0</v>
      </c>
      <c r="AX42" s="290">
        <v>1</v>
      </c>
      <c r="AY42" s="290">
        <v>4</v>
      </c>
      <c r="AZ42" s="302" t="s">
        <v>13</v>
      </c>
      <c r="BA42" s="233" t="s">
        <v>151</v>
      </c>
      <c r="BB42" s="304" t="s">
        <v>554</v>
      </c>
      <c r="BC42" s="233" t="s">
        <v>555</v>
      </c>
      <c r="BD42" s="233" t="s">
        <v>556</v>
      </c>
      <c r="BE42" s="296">
        <v>44043</v>
      </c>
      <c r="BF42" s="244" t="s">
        <v>557</v>
      </c>
    </row>
    <row r="43" spans="1:678" ht="133.5" customHeight="1" thickBot="1" x14ac:dyDescent="0.3">
      <c r="A43" s="284"/>
      <c r="B43" s="270"/>
      <c r="C43" s="246"/>
      <c r="D43" s="246"/>
      <c r="E43" s="246"/>
      <c r="F43" s="246"/>
      <c r="G43" s="246"/>
      <c r="H43" s="246"/>
      <c r="I43" s="246"/>
      <c r="J43" s="246"/>
      <c r="K43" s="246"/>
      <c r="L43" s="246"/>
      <c r="M43" s="291"/>
      <c r="N43" s="293"/>
      <c r="O43" s="11" t="s">
        <v>558</v>
      </c>
      <c r="P43" s="11" t="s">
        <v>135</v>
      </c>
      <c r="Q43" s="11" t="s">
        <v>559</v>
      </c>
      <c r="R43" s="11" t="s">
        <v>137</v>
      </c>
      <c r="S43" s="11">
        <v>15</v>
      </c>
      <c r="T43" s="11" t="s">
        <v>138</v>
      </c>
      <c r="U43" s="11">
        <v>15</v>
      </c>
      <c r="V43" s="11" t="s">
        <v>549</v>
      </c>
      <c r="W43" s="11" t="s">
        <v>140</v>
      </c>
      <c r="X43" s="11">
        <v>15</v>
      </c>
      <c r="Y43" s="11" t="s">
        <v>560</v>
      </c>
      <c r="Z43" s="11" t="s">
        <v>142</v>
      </c>
      <c r="AA43" s="11">
        <v>15</v>
      </c>
      <c r="AB43" s="11" t="s">
        <v>561</v>
      </c>
      <c r="AC43" s="11" t="s">
        <v>144</v>
      </c>
      <c r="AD43" s="11">
        <v>15</v>
      </c>
      <c r="AE43" s="11" t="s">
        <v>562</v>
      </c>
      <c r="AF43" s="11" t="s">
        <v>146</v>
      </c>
      <c r="AG43" s="11">
        <v>15</v>
      </c>
      <c r="AH43" s="11" t="s">
        <v>563</v>
      </c>
      <c r="AI43" s="11" t="s">
        <v>148</v>
      </c>
      <c r="AJ43" s="11">
        <v>10</v>
      </c>
      <c r="AK43" s="37">
        <v>100</v>
      </c>
      <c r="AL43" s="37" t="s">
        <v>14</v>
      </c>
      <c r="AM43" s="11">
        <v>3</v>
      </c>
      <c r="AN43" s="11" t="s">
        <v>14</v>
      </c>
      <c r="AO43" s="11">
        <v>3</v>
      </c>
      <c r="AP43" s="11" t="s">
        <v>14</v>
      </c>
      <c r="AQ43" s="11">
        <v>100</v>
      </c>
      <c r="AR43" s="291"/>
      <c r="AS43" s="291"/>
      <c r="AT43" s="246"/>
      <c r="AU43" s="246"/>
      <c r="AV43" s="246"/>
      <c r="AW43" s="246"/>
      <c r="AX43" s="291"/>
      <c r="AY43" s="291"/>
      <c r="AZ43" s="303"/>
      <c r="BA43" s="246"/>
      <c r="BB43" s="305"/>
      <c r="BC43" s="246"/>
      <c r="BD43" s="246"/>
      <c r="BE43" s="297"/>
      <c r="BF43" s="245"/>
    </row>
    <row r="44" spans="1:678" s="39" customFormat="1" ht="90" customHeight="1" x14ac:dyDescent="0.25">
      <c r="A44" s="298">
        <v>12</v>
      </c>
      <c r="B44" s="300" t="s">
        <v>564</v>
      </c>
      <c r="C44" s="24" t="s">
        <v>565</v>
      </c>
      <c r="D44" s="24" t="s">
        <v>566</v>
      </c>
      <c r="E44" s="271" t="s">
        <v>234</v>
      </c>
      <c r="F44" s="271" t="s">
        <v>567</v>
      </c>
      <c r="G44" s="271" t="s">
        <v>49</v>
      </c>
      <c r="H44" s="271" t="s">
        <v>568</v>
      </c>
      <c r="I44" s="271" t="s">
        <v>132</v>
      </c>
      <c r="J44" s="271" t="s">
        <v>50</v>
      </c>
      <c r="K44" s="271">
        <v>5</v>
      </c>
      <c r="L44" s="271" t="s">
        <v>12</v>
      </c>
      <c r="M44" s="271">
        <v>4</v>
      </c>
      <c r="N44" s="306" t="s">
        <v>32</v>
      </c>
      <c r="O44" s="24" t="s">
        <v>569</v>
      </c>
      <c r="P44" s="24" t="s">
        <v>135</v>
      </c>
      <c r="Q44" s="24" t="s">
        <v>570</v>
      </c>
      <c r="R44" s="24" t="s">
        <v>137</v>
      </c>
      <c r="S44" s="24">
        <v>15</v>
      </c>
      <c r="T44" s="24" t="s">
        <v>138</v>
      </c>
      <c r="U44" s="24">
        <v>15</v>
      </c>
      <c r="V44" s="24" t="s">
        <v>571</v>
      </c>
      <c r="W44" s="24" t="s">
        <v>140</v>
      </c>
      <c r="X44" s="24">
        <v>15</v>
      </c>
      <c r="Y44" s="24" t="s">
        <v>572</v>
      </c>
      <c r="Z44" s="24" t="s">
        <v>142</v>
      </c>
      <c r="AA44" s="24">
        <v>15</v>
      </c>
      <c r="AB44" s="24" t="s">
        <v>573</v>
      </c>
      <c r="AC44" s="24" t="s">
        <v>144</v>
      </c>
      <c r="AD44" s="24">
        <v>15</v>
      </c>
      <c r="AE44" s="24" t="s">
        <v>574</v>
      </c>
      <c r="AF44" s="24" t="s">
        <v>146</v>
      </c>
      <c r="AG44" s="24">
        <v>15</v>
      </c>
      <c r="AH44" s="24" t="s">
        <v>575</v>
      </c>
      <c r="AI44" s="24" t="s">
        <v>148</v>
      </c>
      <c r="AJ44" s="24">
        <v>10</v>
      </c>
      <c r="AK44" s="24">
        <v>100</v>
      </c>
      <c r="AL44" s="24" t="s">
        <v>14</v>
      </c>
      <c r="AM44" s="24">
        <v>3</v>
      </c>
      <c r="AN44" s="24" t="s">
        <v>14</v>
      </c>
      <c r="AO44" s="24">
        <v>3</v>
      </c>
      <c r="AP44" s="24" t="s">
        <v>14</v>
      </c>
      <c r="AQ44" s="24">
        <v>100</v>
      </c>
      <c r="AR44" s="271">
        <v>100</v>
      </c>
      <c r="AS44" s="271" t="s">
        <v>14</v>
      </c>
      <c r="AT44" s="271" t="s">
        <v>149</v>
      </c>
      <c r="AU44" s="271" t="s">
        <v>150</v>
      </c>
      <c r="AV44" s="271">
        <v>2</v>
      </c>
      <c r="AW44" s="271">
        <v>0</v>
      </c>
      <c r="AX44" s="271">
        <v>3</v>
      </c>
      <c r="AY44" s="271">
        <v>4</v>
      </c>
      <c r="AZ44" s="306" t="s">
        <v>32</v>
      </c>
      <c r="BA44" s="271" t="s">
        <v>256</v>
      </c>
      <c r="BB44" s="13" t="s">
        <v>576</v>
      </c>
      <c r="BC44" s="13" t="s">
        <v>577</v>
      </c>
      <c r="BD44" s="13" t="s">
        <v>578</v>
      </c>
      <c r="BE44" s="13" t="s">
        <v>77</v>
      </c>
      <c r="BF44" s="261" t="s">
        <v>579</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99"/>
      <c r="B45" s="301"/>
      <c r="C45" s="40" t="s">
        <v>580</v>
      </c>
      <c r="D45" s="40" t="s">
        <v>581</v>
      </c>
      <c r="E45" s="273"/>
      <c r="F45" s="273"/>
      <c r="G45" s="273"/>
      <c r="H45" s="273"/>
      <c r="I45" s="273"/>
      <c r="J45" s="273"/>
      <c r="K45" s="273"/>
      <c r="L45" s="273"/>
      <c r="M45" s="273"/>
      <c r="N45" s="307"/>
      <c r="O45" s="40" t="s">
        <v>582</v>
      </c>
      <c r="P45" s="40" t="s">
        <v>135</v>
      </c>
      <c r="Q45" s="40" t="s">
        <v>570</v>
      </c>
      <c r="R45" s="40" t="s">
        <v>137</v>
      </c>
      <c r="S45" s="40">
        <v>15</v>
      </c>
      <c r="T45" s="40" t="s">
        <v>138</v>
      </c>
      <c r="U45" s="40">
        <v>15</v>
      </c>
      <c r="V45" s="40" t="s">
        <v>571</v>
      </c>
      <c r="W45" s="40" t="s">
        <v>140</v>
      </c>
      <c r="X45" s="40">
        <v>15</v>
      </c>
      <c r="Y45" s="40" t="s">
        <v>583</v>
      </c>
      <c r="Z45" s="40" t="s">
        <v>142</v>
      </c>
      <c r="AA45" s="40">
        <v>15</v>
      </c>
      <c r="AB45" s="40" t="s">
        <v>584</v>
      </c>
      <c r="AC45" s="40" t="s">
        <v>144</v>
      </c>
      <c r="AD45" s="40">
        <v>15</v>
      </c>
      <c r="AE45" s="40" t="s">
        <v>585</v>
      </c>
      <c r="AF45" s="40" t="s">
        <v>146</v>
      </c>
      <c r="AG45" s="40">
        <v>15</v>
      </c>
      <c r="AH45" s="40" t="s">
        <v>586</v>
      </c>
      <c r="AI45" s="40" t="s">
        <v>148</v>
      </c>
      <c r="AJ45" s="40">
        <v>10</v>
      </c>
      <c r="AK45" s="40">
        <v>100</v>
      </c>
      <c r="AL45" s="40" t="s">
        <v>14</v>
      </c>
      <c r="AM45" s="40">
        <v>3</v>
      </c>
      <c r="AN45" s="40" t="s">
        <v>14</v>
      </c>
      <c r="AO45" s="40">
        <v>3</v>
      </c>
      <c r="AP45" s="40" t="s">
        <v>14</v>
      </c>
      <c r="AQ45" s="40">
        <v>100</v>
      </c>
      <c r="AR45" s="273"/>
      <c r="AS45" s="273"/>
      <c r="AT45" s="273"/>
      <c r="AU45" s="273"/>
      <c r="AV45" s="273"/>
      <c r="AW45" s="273"/>
      <c r="AX45" s="273"/>
      <c r="AY45" s="273"/>
      <c r="AZ45" s="307"/>
      <c r="BA45" s="273"/>
      <c r="BB45" s="9" t="s">
        <v>587</v>
      </c>
      <c r="BC45" s="9" t="s">
        <v>577</v>
      </c>
      <c r="BD45" s="9" t="s">
        <v>578</v>
      </c>
      <c r="BE45" s="30">
        <v>44196</v>
      </c>
      <c r="BF45" s="237"/>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83">
        <v>13</v>
      </c>
      <c r="B46" s="226" t="s">
        <v>588</v>
      </c>
      <c r="C46" s="10" t="s">
        <v>589</v>
      </c>
      <c r="D46" s="10" t="s">
        <v>590</v>
      </c>
      <c r="E46" s="233" t="s">
        <v>591</v>
      </c>
      <c r="F46" s="233" t="s">
        <v>592</v>
      </c>
      <c r="G46" s="233" t="s">
        <v>53</v>
      </c>
      <c r="H46" s="233" t="s">
        <v>593</v>
      </c>
      <c r="I46" s="233" t="s">
        <v>132</v>
      </c>
      <c r="J46" s="233" t="s">
        <v>18</v>
      </c>
      <c r="K46" s="233">
        <v>2</v>
      </c>
      <c r="L46" s="233" t="s">
        <v>12</v>
      </c>
      <c r="M46" s="233">
        <v>4</v>
      </c>
      <c r="N46" s="266" t="s">
        <v>13</v>
      </c>
      <c r="O46" s="10" t="s">
        <v>594</v>
      </c>
      <c r="P46" s="10" t="s">
        <v>135</v>
      </c>
      <c r="Q46" s="10" t="s">
        <v>595</v>
      </c>
      <c r="R46" s="10" t="s">
        <v>137</v>
      </c>
      <c r="S46" s="10">
        <v>15</v>
      </c>
      <c r="T46" s="10" t="s">
        <v>138</v>
      </c>
      <c r="U46" s="10">
        <v>15</v>
      </c>
      <c r="V46" s="10" t="s">
        <v>77</v>
      </c>
      <c r="W46" s="10" t="s">
        <v>140</v>
      </c>
      <c r="X46" s="10">
        <v>15</v>
      </c>
      <c r="Y46" s="10" t="s">
        <v>596</v>
      </c>
      <c r="Z46" s="10" t="s">
        <v>142</v>
      </c>
      <c r="AA46" s="10">
        <v>15</v>
      </c>
      <c r="AB46" s="10" t="s">
        <v>597</v>
      </c>
      <c r="AC46" s="10" t="s">
        <v>144</v>
      </c>
      <c r="AD46" s="10">
        <v>15</v>
      </c>
      <c r="AE46" s="10" t="s">
        <v>598</v>
      </c>
      <c r="AF46" s="10" t="s">
        <v>210</v>
      </c>
      <c r="AG46" s="10">
        <v>0</v>
      </c>
      <c r="AH46" s="10" t="s">
        <v>599</v>
      </c>
      <c r="AI46" s="10" t="s">
        <v>148</v>
      </c>
      <c r="AJ46" s="10">
        <v>10</v>
      </c>
      <c r="AK46" s="10">
        <v>85</v>
      </c>
      <c r="AL46" s="10" t="s">
        <v>76</v>
      </c>
      <c r="AM46" s="10">
        <v>1</v>
      </c>
      <c r="AN46" s="10" t="s">
        <v>14</v>
      </c>
      <c r="AO46" s="10">
        <v>3</v>
      </c>
      <c r="AP46" s="10" t="s">
        <v>76</v>
      </c>
      <c r="AQ46" s="10">
        <v>0</v>
      </c>
      <c r="AR46" s="233">
        <v>16.666666666666668</v>
      </c>
      <c r="AS46" s="233" t="s">
        <v>76</v>
      </c>
      <c r="AT46" s="233" t="s">
        <v>149</v>
      </c>
      <c r="AU46" s="233" t="s">
        <v>149</v>
      </c>
      <c r="AV46" s="233">
        <v>0</v>
      </c>
      <c r="AW46" s="233">
        <v>0</v>
      </c>
      <c r="AX46" s="233">
        <v>2</v>
      </c>
      <c r="AY46" s="233">
        <v>4</v>
      </c>
      <c r="AZ46" s="266" t="s">
        <v>13</v>
      </c>
      <c r="BA46" s="233" t="s">
        <v>151</v>
      </c>
      <c r="BB46" s="10" t="s">
        <v>600</v>
      </c>
      <c r="BC46" s="10" t="s">
        <v>599</v>
      </c>
      <c r="BD46" s="10" t="s">
        <v>601</v>
      </c>
      <c r="BE46" s="18" t="s">
        <v>77</v>
      </c>
      <c r="BF46" s="244" t="s">
        <v>602</v>
      </c>
    </row>
    <row r="47" spans="1:678" ht="107.25" customHeight="1" x14ac:dyDescent="0.25">
      <c r="A47" s="220"/>
      <c r="B47" s="227"/>
      <c r="C47" s="28" t="s">
        <v>431</v>
      </c>
      <c r="D47" s="8" t="s">
        <v>603</v>
      </c>
      <c r="E47" s="224"/>
      <c r="F47" s="224"/>
      <c r="G47" s="224"/>
      <c r="H47" s="224"/>
      <c r="I47" s="224"/>
      <c r="J47" s="224"/>
      <c r="K47" s="224"/>
      <c r="L47" s="224"/>
      <c r="M47" s="224"/>
      <c r="N47" s="231"/>
      <c r="O47" s="8" t="s">
        <v>604</v>
      </c>
      <c r="P47" s="8" t="s">
        <v>605</v>
      </c>
      <c r="Q47" s="8" t="s">
        <v>606</v>
      </c>
      <c r="R47" s="8" t="s">
        <v>137</v>
      </c>
      <c r="S47" s="8">
        <v>15</v>
      </c>
      <c r="T47" s="8" t="s">
        <v>138</v>
      </c>
      <c r="U47" s="8">
        <v>15</v>
      </c>
      <c r="V47" s="8" t="s">
        <v>607</v>
      </c>
      <c r="W47" s="8" t="s">
        <v>140</v>
      </c>
      <c r="X47" s="8">
        <v>15</v>
      </c>
      <c r="Y47" s="8" t="s">
        <v>608</v>
      </c>
      <c r="Z47" s="8" t="s">
        <v>500</v>
      </c>
      <c r="AA47" s="8">
        <v>10</v>
      </c>
      <c r="AB47" s="8" t="s">
        <v>609</v>
      </c>
      <c r="AC47" s="8" t="s">
        <v>144</v>
      </c>
      <c r="AD47" s="8">
        <v>15</v>
      </c>
      <c r="AE47" s="8" t="s">
        <v>610</v>
      </c>
      <c r="AF47" s="8" t="s">
        <v>146</v>
      </c>
      <c r="AG47" s="8">
        <v>15</v>
      </c>
      <c r="AH47" s="8" t="s">
        <v>611</v>
      </c>
      <c r="AI47" s="8" t="s">
        <v>148</v>
      </c>
      <c r="AJ47" s="8">
        <v>10</v>
      </c>
      <c r="AK47" s="8">
        <v>95</v>
      </c>
      <c r="AL47" s="8" t="s">
        <v>19</v>
      </c>
      <c r="AM47" s="8">
        <v>2</v>
      </c>
      <c r="AN47" s="8" t="s">
        <v>14</v>
      </c>
      <c r="AO47" s="8">
        <v>3</v>
      </c>
      <c r="AP47" s="8" t="s">
        <v>19</v>
      </c>
      <c r="AQ47" s="8">
        <v>50</v>
      </c>
      <c r="AR47" s="224"/>
      <c r="AS47" s="224"/>
      <c r="AT47" s="224"/>
      <c r="AU47" s="224"/>
      <c r="AV47" s="224"/>
      <c r="AW47" s="224"/>
      <c r="AX47" s="224"/>
      <c r="AY47" s="224"/>
      <c r="AZ47" s="231"/>
      <c r="BA47" s="224"/>
      <c r="BB47" s="8" t="s">
        <v>612</v>
      </c>
      <c r="BC47" s="8" t="s">
        <v>613</v>
      </c>
      <c r="BD47" s="8" t="s">
        <v>614</v>
      </c>
      <c r="BE47" s="16">
        <v>44196</v>
      </c>
      <c r="BF47" s="236"/>
    </row>
    <row r="48" spans="1:678" ht="225.75" customHeight="1" x14ac:dyDescent="0.25">
      <c r="A48" s="220"/>
      <c r="B48" s="227"/>
      <c r="C48" s="28" t="s">
        <v>615</v>
      </c>
      <c r="D48" s="8" t="s">
        <v>616</v>
      </c>
      <c r="E48" s="224"/>
      <c r="F48" s="224"/>
      <c r="G48" s="224"/>
      <c r="H48" s="224"/>
      <c r="I48" s="224"/>
      <c r="J48" s="224"/>
      <c r="K48" s="224"/>
      <c r="L48" s="224"/>
      <c r="M48" s="224"/>
      <c r="N48" s="231"/>
      <c r="O48" s="8" t="s">
        <v>617</v>
      </c>
      <c r="P48" s="8" t="s">
        <v>135</v>
      </c>
      <c r="Q48" s="8" t="s">
        <v>606</v>
      </c>
      <c r="R48" s="8" t="s">
        <v>137</v>
      </c>
      <c r="S48" s="8">
        <v>15</v>
      </c>
      <c r="T48" s="8" t="s">
        <v>138</v>
      </c>
      <c r="U48" s="8">
        <v>15</v>
      </c>
      <c r="V48" s="8" t="s">
        <v>607</v>
      </c>
      <c r="W48" s="8" t="s">
        <v>140</v>
      </c>
      <c r="X48" s="8">
        <v>15</v>
      </c>
      <c r="Y48" s="8" t="s">
        <v>618</v>
      </c>
      <c r="Z48" s="8" t="s">
        <v>142</v>
      </c>
      <c r="AA48" s="8">
        <v>15</v>
      </c>
      <c r="AB48" s="8" t="s">
        <v>619</v>
      </c>
      <c r="AC48" s="8" t="s">
        <v>144</v>
      </c>
      <c r="AD48" s="8">
        <v>15</v>
      </c>
      <c r="AE48" s="8" t="s">
        <v>620</v>
      </c>
      <c r="AF48" s="8" t="s">
        <v>210</v>
      </c>
      <c r="AG48" s="8">
        <v>0</v>
      </c>
      <c r="AH48" s="8" t="s">
        <v>621</v>
      </c>
      <c r="AI48" s="8" t="s">
        <v>148</v>
      </c>
      <c r="AJ48" s="8">
        <v>10</v>
      </c>
      <c r="AK48" s="8">
        <v>85</v>
      </c>
      <c r="AL48" s="8" t="s">
        <v>76</v>
      </c>
      <c r="AM48" s="8">
        <v>1</v>
      </c>
      <c r="AN48" s="8" t="s">
        <v>14</v>
      </c>
      <c r="AO48" s="8">
        <v>3</v>
      </c>
      <c r="AP48" s="8" t="s">
        <v>76</v>
      </c>
      <c r="AQ48" s="8">
        <v>0</v>
      </c>
      <c r="AR48" s="224"/>
      <c r="AS48" s="224"/>
      <c r="AT48" s="224"/>
      <c r="AU48" s="224"/>
      <c r="AV48" s="224"/>
      <c r="AW48" s="224"/>
      <c r="AX48" s="224"/>
      <c r="AY48" s="224"/>
      <c r="AZ48" s="231"/>
      <c r="BA48" s="224"/>
      <c r="BB48" s="8" t="s">
        <v>622</v>
      </c>
      <c r="BC48" s="8" t="s">
        <v>623</v>
      </c>
      <c r="BD48" s="8" t="s">
        <v>614</v>
      </c>
      <c r="BE48" s="16">
        <v>44196</v>
      </c>
      <c r="BF48" s="236"/>
    </row>
    <row r="49" spans="1:58" ht="176.25" customHeight="1" x14ac:dyDescent="0.25">
      <c r="A49" s="220"/>
      <c r="B49" s="227"/>
      <c r="C49" s="8" t="s">
        <v>589</v>
      </c>
      <c r="D49" s="8" t="s">
        <v>624</v>
      </c>
      <c r="E49" s="224" t="s">
        <v>625</v>
      </c>
      <c r="F49" s="224" t="s">
        <v>626</v>
      </c>
      <c r="G49" s="224" t="s">
        <v>627</v>
      </c>
      <c r="H49" s="224" t="s">
        <v>628</v>
      </c>
      <c r="I49" s="224" t="s">
        <v>132</v>
      </c>
      <c r="J49" s="224" t="s">
        <v>18</v>
      </c>
      <c r="K49" s="224">
        <v>2</v>
      </c>
      <c r="L49" s="224" t="s">
        <v>12</v>
      </c>
      <c r="M49" s="224">
        <v>4</v>
      </c>
      <c r="N49" s="231" t="s">
        <v>13</v>
      </c>
      <c r="O49" s="8" t="s">
        <v>629</v>
      </c>
      <c r="P49" s="8" t="s">
        <v>135</v>
      </c>
      <c r="Q49" s="8" t="s">
        <v>595</v>
      </c>
      <c r="R49" s="8" t="s">
        <v>137</v>
      </c>
      <c r="S49" s="8">
        <v>15</v>
      </c>
      <c r="T49" s="8" t="s">
        <v>138</v>
      </c>
      <c r="U49" s="8">
        <v>15</v>
      </c>
      <c r="V49" s="8" t="s">
        <v>77</v>
      </c>
      <c r="W49" s="8" t="s">
        <v>140</v>
      </c>
      <c r="X49" s="8">
        <v>15</v>
      </c>
      <c r="Y49" s="8" t="s">
        <v>596</v>
      </c>
      <c r="Z49" s="8" t="s">
        <v>142</v>
      </c>
      <c r="AA49" s="8">
        <v>15</v>
      </c>
      <c r="AB49" s="8" t="s">
        <v>630</v>
      </c>
      <c r="AC49" s="8" t="s">
        <v>144</v>
      </c>
      <c r="AD49" s="8">
        <v>15</v>
      </c>
      <c r="AE49" s="8" t="s">
        <v>631</v>
      </c>
      <c r="AF49" s="8" t="s">
        <v>210</v>
      </c>
      <c r="AG49" s="8">
        <v>0</v>
      </c>
      <c r="AH49" s="8" t="s">
        <v>599</v>
      </c>
      <c r="AI49" s="8" t="s">
        <v>148</v>
      </c>
      <c r="AJ49" s="8">
        <v>10</v>
      </c>
      <c r="AK49" s="8">
        <v>85</v>
      </c>
      <c r="AL49" s="8" t="s">
        <v>76</v>
      </c>
      <c r="AM49" s="8">
        <v>1</v>
      </c>
      <c r="AN49" s="8" t="s">
        <v>14</v>
      </c>
      <c r="AO49" s="8">
        <v>3</v>
      </c>
      <c r="AP49" s="8" t="s">
        <v>76</v>
      </c>
      <c r="AQ49" s="8">
        <v>0</v>
      </c>
      <c r="AR49" s="224">
        <v>0</v>
      </c>
      <c r="AS49" s="224" t="s">
        <v>76</v>
      </c>
      <c r="AT49" s="224" t="s">
        <v>149</v>
      </c>
      <c r="AU49" s="224" t="s">
        <v>149</v>
      </c>
      <c r="AV49" s="224">
        <v>0</v>
      </c>
      <c r="AW49" s="224">
        <v>0</v>
      </c>
      <c r="AX49" s="224">
        <v>2</v>
      </c>
      <c r="AY49" s="224">
        <v>4</v>
      </c>
      <c r="AZ49" s="231" t="s">
        <v>13</v>
      </c>
      <c r="BA49" s="224" t="s">
        <v>151</v>
      </c>
      <c r="BB49" s="28" t="s">
        <v>632</v>
      </c>
      <c r="BC49" s="8" t="s">
        <v>599</v>
      </c>
      <c r="BD49" s="8" t="s">
        <v>601</v>
      </c>
      <c r="BE49" s="16" t="s">
        <v>77</v>
      </c>
      <c r="BF49" s="236"/>
    </row>
    <row r="50" spans="1:58" ht="122.25" customHeight="1" thickBot="1" x14ac:dyDescent="0.3">
      <c r="A50" s="284"/>
      <c r="B50" s="270"/>
      <c r="C50" s="37" t="s">
        <v>633</v>
      </c>
      <c r="D50" s="11" t="s">
        <v>634</v>
      </c>
      <c r="E50" s="246"/>
      <c r="F50" s="246"/>
      <c r="G50" s="246"/>
      <c r="H50" s="246"/>
      <c r="I50" s="246"/>
      <c r="J50" s="246"/>
      <c r="K50" s="246"/>
      <c r="L50" s="246"/>
      <c r="M50" s="246"/>
      <c r="N50" s="232"/>
      <c r="O50" s="11" t="s">
        <v>635</v>
      </c>
      <c r="P50" s="11" t="s">
        <v>135</v>
      </c>
      <c r="Q50" s="11" t="s">
        <v>636</v>
      </c>
      <c r="R50" s="11" t="s">
        <v>137</v>
      </c>
      <c r="S50" s="11">
        <v>15</v>
      </c>
      <c r="T50" s="11" t="s">
        <v>138</v>
      </c>
      <c r="U50" s="11">
        <v>15</v>
      </c>
      <c r="V50" s="11" t="s">
        <v>637</v>
      </c>
      <c r="W50" s="11" t="s">
        <v>140</v>
      </c>
      <c r="X50" s="11">
        <v>15</v>
      </c>
      <c r="Y50" s="11" t="s">
        <v>638</v>
      </c>
      <c r="Z50" s="11" t="s">
        <v>142</v>
      </c>
      <c r="AA50" s="11">
        <v>15</v>
      </c>
      <c r="AB50" s="11" t="s">
        <v>639</v>
      </c>
      <c r="AC50" s="11" t="s">
        <v>144</v>
      </c>
      <c r="AD50" s="11">
        <v>15</v>
      </c>
      <c r="AE50" s="11" t="s">
        <v>640</v>
      </c>
      <c r="AF50" s="11" t="s">
        <v>210</v>
      </c>
      <c r="AG50" s="11">
        <v>0</v>
      </c>
      <c r="AH50" s="11" t="s">
        <v>641</v>
      </c>
      <c r="AI50" s="11" t="s">
        <v>148</v>
      </c>
      <c r="AJ50" s="11">
        <v>10</v>
      </c>
      <c r="AK50" s="11">
        <v>85</v>
      </c>
      <c r="AL50" s="11" t="s">
        <v>76</v>
      </c>
      <c r="AM50" s="11">
        <v>1</v>
      </c>
      <c r="AN50" s="11" t="s">
        <v>14</v>
      </c>
      <c r="AO50" s="11">
        <v>3</v>
      </c>
      <c r="AP50" s="11" t="s">
        <v>76</v>
      </c>
      <c r="AQ50" s="11">
        <v>0</v>
      </c>
      <c r="AR50" s="246"/>
      <c r="AS50" s="246"/>
      <c r="AT50" s="246"/>
      <c r="AU50" s="246"/>
      <c r="AV50" s="246"/>
      <c r="AW50" s="246"/>
      <c r="AX50" s="246"/>
      <c r="AY50" s="246"/>
      <c r="AZ50" s="232"/>
      <c r="BA50" s="246"/>
      <c r="BB50" s="11" t="s">
        <v>642</v>
      </c>
      <c r="BC50" s="11" t="s">
        <v>643</v>
      </c>
      <c r="BD50" s="11" t="s">
        <v>644</v>
      </c>
      <c r="BE50" s="20">
        <v>44196</v>
      </c>
      <c r="BF50" s="245"/>
    </row>
    <row r="51" spans="1:58" ht="93.75" customHeight="1" x14ac:dyDescent="0.25">
      <c r="A51" s="229">
        <v>14</v>
      </c>
      <c r="B51" s="267" t="s">
        <v>645</v>
      </c>
      <c r="C51" s="24" t="s">
        <v>646</v>
      </c>
      <c r="D51" s="24" t="s">
        <v>647</v>
      </c>
      <c r="E51" s="271" t="s">
        <v>648</v>
      </c>
      <c r="F51" s="271" t="s">
        <v>649</v>
      </c>
      <c r="G51" s="251" t="s">
        <v>650</v>
      </c>
      <c r="H51" s="251" t="s">
        <v>60</v>
      </c>
      <c r="I51" s="251" t="s">
        <v>132</v>
      </c>
      <c r="J51" s="251" t="s">
        <v>133</v>
      </c>
      <c r="K51" s="251">
        <v>1</v>
      </c>
      <c r="L51" s="251" t="s">
        <v>12</v>
      </c>
      <c r="M51" s="277">
        <v>4</v>
      </c>
      <c r="N51" s="308" t="s">
        <v>13</v>
      </c>
      <c r="O51" s="24" t="s">
        <v>651</v>
      </c>
      <c r="P51" s="13" t="s">
        <v>135</v>
      </c>
      <c r="Q51" s="13" t="s">
        <v>652</v>
      </c>
      <c r="R51" s="13" t="s">
        <v>137</v>
      </c>
      <c r="S51" s="13">
        <v>15</v>
      </c>
      <c r="T51" s="13" t="s">
        <v>138</v>
      </c>
      <c r="U51" s="13">
        <v>15</v>
      </c>
      <c r="V51" s="24" t="s">
        <v>653</v>
      </c>
      <c r="W51" s="13" t="s">
        <v>140</v>
      </c>
      <c r="X51" s="13">
        <v>15</v>
      </c>
      <c r="Y51" s="24" t="s">
        <v>654</v>
      </c>
      <c r="Z51" s="13" t="s">
        <v>142</v>
      </c>
      <c r="AA51" s="13">
        <v>15</v>
      </c>
      <c r="AB51" s="24" t="s">
        <v>655</v>
      </c>
      <c r="AC51" s="13" t="s">
        <v>144</v>
      </c>
      <c r="AD51" s="13">
        <v>15</v>
      </c>
      <c r="AE51" s="24" t="s">
        <v>656</v>
      </c>
      <c r="AF51" s="13" t="s">
        <v>146</v>
      </c>
      <c r="AG51" s="13">
        <v>15</v>
      </c>
      <c r="AH51" s="24" t="s">
        <v>657</v>
      </c>
      <c r="AI51" s="13" t="s">
        <v>148</v>
      </c>
      <c r="AJ51" s="13">
        <v>10</v>
      </c>
      <c r="AK51" s="25">
        <v>100</v>
      </c>
      <c r="AL51" s="25" t="s">
        <v>14</v>
      </c>
      <c r="AM51" s="13">
        <v>3</v>
      </c>
      <c r="AN51" s="13" t="s">
        <v>14</v>
      </c>
      <c r="AO51" s="13">
        <v>3</v>
      </c>
      <c r="AP51" s="13" t="s">
        <v>14</v>
      </c>
      <c r="AQ51" s="13">
        <v>100</v>
      </c>
      <c r="AR51" s="277">
        <v>100</v>
      </c>
      <c r="AS51" s="277" t="s">
        <v>14</v>
      </c>
      <c r="AT51" s="251" t="s">
        <v>149</v>
      </c>
      <c r="AU51" s="251" t="s">
        <v>150</v>
      </c>
      <c r="AV51" s="251">
        <v>2</v>
      </c>
      <c r="AW51" s="251">
        <v>0</v>
      </c>
      <c r="AX51" s="277">
        <v>1</v>
      </c>
      <c r="AY51" s="277">
        <v>4</v>
      </c>
      <c r="AZ51" s="311" t="s">
        <v>13</v>
      </c>
      <c r="BA51" s="277" t="s">
        <v>151</v>
      </c>
      <c r="BB51" s="24" t="s">
        <v>61</v>
      </c>
      <c r="BC51" s="13" t="s">
        <v>658</v>
      </c>
      <c r="BD51" s="13" t="s">
        <v>659</v>
      </c>
      <c r="BE51" s="13" t="s">
        <v>78</v>
      </c>
      <c r="BF51" s="261" t="s">
        <v>660</v>
      </c>
    </row>
    <row r="52" spans="1:58" ht="95.25" customHeight="1" x14ac:dyDescent="0.25">
      <c r="A52" s="220"/>
      <c r="B52" s="227"/>
      <c r="C52" s="27" t="s">
        <v>661</v>
      </c>
      <c r="D52" s="27" t="s">
        <v>662</v>
      </c>
      <c r="E52" s="272"/>
      <c r="F52" s="272"/>
      <c r="G52" s="224"/>
      <c r="H52" s="224"/>
      <c r="I52" s="224"/>
      <c r="J52" s="224"/>
      <c r="K52" s="224"/>
      <c r="L52" s="224"/>
      <c r="M52" s="278"/>
      <c r="N52" s="309"/>
      <c r="O52" s="27" t="s">
        <v>663</v>
      </c>
      <c r="P52" s="8" t="s">
        <v>135</v>
      </c>
      <c r="Q52" s="27" t="s">
        <v>664</v>
      </c>
      <c r="R52" s="8" t="s">
        <v>137</v>
      </c>
      <c r="S52" s="8">
        <v>15</v>
      </c>
      <c r="T52" s="8" t="s">
        <v>138</v>
      </c>
      <c r="U52" s="8">
        <v>15</v>
      </c>
      <c r="V52" s="8" t="s">
        <v>308</v>
      </c>
      <c r="W52" s="8" t="s">
        <v>140</v>
      </c>
      <c r="X52" s="8">
        <v>15</v>
      </c>
      <c r="Y52" s="27" t="s">
        <v>665</v>
      </c>
      <c r="Z52" s="8" t="s">
        <v>142</v>
      </c>
      <c r="AA52" s="8">
        <v>15</v>
      </c>
      <c r="AB52" s="27" t="s">
        <v>666</v>
      </c>
      <c r="AC52" s="8" t="s">
        <v>144</v>
      </c>
      <c r="AD52" s="8">
        <v>15</v>
      </c>
      <c r="AE52" s="27" t="s">
        <v>667</v>
      </c>
      <c r="AF52" s="8" t="s">
        <v>146</v>
      </c>
      <c r="AG52" s="8">
        <v>15</v>
      </c>
      <c r="AH52" s="27" t="s">
        <v>668</v>
      </c>
      <c r="AI52" s="8" t="s">
        <v>148</v>
      </c>
      <c r="AJ52" s="8">
        <v>10</v>
      </c>
      <c r="AK52" s="28">
        <v>100</v>
      </c>
      <c r="AL52" s="28" t="s">
        <v>14</v>
      </c>
      <c r="AM52" s="8">
        <v>3</v>
      </c>
      <c r="AN52" s="8" t="s">
        <v>14</v>
      </c>
      <c r="AO52" s="8">
        <v>3</v>
      </c>
      <c r="AP52" s="8" t="s">
        <v>14</v>
      </c>
      <c r="AQ52" s="8">
        <v>100</v>
      </c>
      <c r="AR52" s="278"/>
      <c r="AS52" s="278"/>
      <c r="AT52" s="224"/>
      <c r="AU52" s="224"/>
      <c r="AV52" s="224"/>
      <c r="AW52" s="224"/>
      <c r="AX52" s="278"/>
      <c r="AY52" s="278"/>
      <c r="AZ52" s="312"/>
      <c r="BA52" s="278"/>
      <c r="BB52" s="27" t="s">
        <v>62</v>
      </c>
      <c r="BC52" s="8" t="s">
        <v>669</v>
      </c>
      <c r="BD52" s="8" t="s">
        <v>670</v>
      </c>
      <c r="BE52" s="8" t="s">
        <v>78</v>
      </c>
      <c r="BF52" s="236"/>
    </row>
    <row r="53" spans="1:58" ht="129.75" customHeight="1" thickBot="1" x14ac:dyDescent="0.3">
      <c r="A53" s="221"/>
      <c r="B53" s="268"/>
      <c r="C53" s="40" t="s">
        <v>671</v>
      </c>
      <c r="D53" s="9" t="s">
        <v>672</v>
      </c>
      <c r="E53" s="273"/>
      <c r="F53" s="273"/>
      <c r="G53" s="225"/>
      <c r="H53" s="225"/>
      <c r="I53" s="225"/>
      <c r="J53" s="225"/>
      <c r="K53" s="225"/>
      <c r="L53" s="225"/>
      <c r="M53" s="279"/>
      <c r="N53" s="310"/>
      <c r="O53" s="40" t="s">
        <v>673</v>
      </c>
      <c r="P53" s="9" t="s">
        <v>135</v>
      </c>
      <c r="Q53" s="40" t="s">
        <v>674</v>
      </c>
      <c r="R53" s="9" t="s">
        <v>137</v>
      </c>
      <c r="S53" s="9">
        <v>15</v>
      </c>
      <c r="T53" s="9" t="s">
        <v>138</v>
      </c>
      <c r="U53" s="9">
        <v>15</v>
      </c>
      <c r="V53" s="9" t="s">
        <v>262</v>
      </c>
      <c r="W53" s="9" t="s">
        <v>140</v>
      </c>
      <c r="X53" s="9">
        <v>15</v>
      </c>
      <c r="Y53" s="40" t="s">
        <v>675</v>
      </c>
      <c r="Z53" s="9" t="s">
        <v>142</v>
      </c>
      <c r="AA53" s="9">
        <v>15</v>
      </c>
      <c r="AB53" s="40" t="s">
        <v>676</v>
      </c>
      <c r="AC53" s="9" t="s">
        <v>144</v>
      </c>
      <c r="AD53" s="9">
        <v>15</v>
      </c>
      <c r="AE53" s="40" t="s">
        <v>677</v>
      </c>
      <c r="AF53" s="9" t="s">
        <v>146</v>
      </c>
      <c r="AG53" s="9">
        <v>15</v>
      </c>
      <c r="AH53" s="40" t="s">
        <v>678</v>
      </c>
      <c r="AI53" s="9" t="s">
        <v>148</v>
      </c>
      <c r="AJ53" s="9">
        <v>10</v>
      </c>
      <c r="AK53" s="29">
        <v>100</v>
      </c>
      <c r="AL53" s="29" t="s">
        <v>14</v>
      </c>
      <c r="AM53" s="9">
        <v>3</v>
      </c>
      <c r="AN53" s="9" t="s">
        <v>14</v>
      </c>
      <c r="AO53" s="9">
        <v>3</v>
      </c>
      <c r="AP53" s="9" t="s">
        <v>14</v>
      </c>
      <c r="AQ53" s="9">
        <v>100</v>
      </c>
      <c r="AR53" s="279"/>
      <c r="AS53" s="279"/>
      <c r="AT53" s="225"/>
      <c r="AU53" s="225"/>
      <c r="AV53" s="225"/>
      <c r="AW53" s="225"/>
      <c r="AX53" s="279"/>
      <c r="AY53" s="279"/>
      <c r="AZ53" s="313"/>
      <c r="BA53" s="279"/>
      <c r="BB53" s="40" t="s">
        <v>63</v>
      </c>
      <c r="BC53" s="9" t="s">
        <v>679</v>
      </c>
      <c r="BD53" s="9" t="s">
        <v>680</v>
      </c>
      <c r="BE53" s="9" t="s">
        <v>78</v>
      </c>
      <c r="BF53" s="237"/>
    </row>
    <row r="54" spans="1:58" ht="53.25" customHeight="1" x14ac:dyDescent="0.25">
      <c r="A54" s="228">
        <v>15</v>
      </c>
      <c r="B54" s="226" t="s">
        <v>681</v>
      </c>
      <c r="C54" s="10" t="s">
        <v>187</v>
      </c>
      <c r="D54" s="233" t="s">
        <v>682</v>
      </c>
      <c r="E54" s="233" t="s">
        <v>683</v>
      </c>
      <c r="F54" s="233" t="s">
        <v>684</v>
      </c>
      <c r="G54" s="233" t="s">
        <v>55</v>
      </c>
      <c r="H54" s="233" t="s">
        <v>56</v>
      </c>
      <c r="I54" s="233" t="s">
        <v>132</v>
      </c>
      <c r="J54" s="233" t="s">
        <v>34</v>
      </c>
      <c r="K54" s="233">
        <v>3</v>
      </c>
      <c r="L54" s="233" t="s">
        <v>19</v>
      </c>
      <c r="M54" s="233">
        <v>3</v>
      </c>
      <c r="N54" s="318" t="s">
        <v>13</v>
      </c>
      <c r="O54" s="233" t="s">
        <v>685</v>
      </c>
      <c r="P54" s="10" t="s">
        <v>135</v>
      </c>
      <c r="Q54" s="10" t="s">
        <v>686</v>
      </c>
      <c r="R54" s="10" t="s">
        <v>137</v>
      </c>
      <c r="S54" s="36">
        <v>15</v>
      </c>
      <c r="T54" s="10" t="s">
        <v>138</v>
      </c>
      <c r="U54" s="36">
        <v>15</v>
      </c>
      <c r="V54" s="10" t="s">
        <v>687</v>
      </c>
      <c r="W54" s="10" t="s">
        <v>140</v>
      </c>
      <c r="X54" s="36">
        <v>15</v>
      </c>
      <c r="Y54" s="10" t="s">
        <v>688</v>
      </c>
      <c r="Z54" s="10" t="s">
        <v>142</v>
      </c>
      <c r="AA54" s="36">
        <v>15</v>
      </c>
      <c r="AB54" s="10" t="s">
        <v>689</v>
      </c>
      <c r="AC54" s="10" t="s">
        <v>144</v>
      </c>
      <c r="AD54" s="36">
        <v>15</v>
      </c>
      <c r="AE54" s="10" t="s">
        <v>690</v>
      </c>
      <c r="AF54" s="10" t="s">
        <v>146</v>
      </c>
      <c r="AG54" s="36">
        <v>15</v>
      </c>
      <c r="AH54" s="10" t="s">
        <v>691</v>
      </c>
      <c r="AI54" s="10" t="s">
        <v>148</v>
      </c>
      <c r="AJ54" s="36">
        <v>10</v>
      </c>
      <c r="AK54" s="36">
        <v>100</v>
      </c>
      <c r="AL54" s="36" t="s">
        <v>14</v>
      </c>
      <c r="AM54" s="36">
        <v>3</v>
      </c>
      <c r="AN54" s="10" t="s">
        <v>14</v>
      </c>
      <c r="AO54" s="36">
        <v>3</v>
      </c>
      <c r="AP54" s="36" t="s">
        <v>14</v>
      </c>
      <c r="AQ54" s="36">
        <v>100</v>
      </c>
      <c r="AR54" s="290">
        <v>100</v>
      </c>
      <c r="AS54" s="290" t="s">
        <v>14</v>
      </c>
      <c r="AT54" s="233" t="s">
        <v>149</v>
      </c>
      <c r="AU54" s="233" t="s">
        <v>150</v>
      </c>
      <c r="AV54" s="233">
        <v>2</v>
      </c>
      <c r="AW54" s="233">
        <v>0</v>
      </c>
      <c r="AX54" s="233">
        <v>1</v>
      </c>
      <c r="AY54" s="233">
        <v>3</v>
      </c>
      <c r="AZ54" s="316" t="s">
        <v>19</v>
      </c>
      <c r="BA54" s="233" t="s">
        <v>181</v>
      </c>
      <c r="BB54" s="233" t="s">
        <v>57</v>
      </c>
      <c r="BC54" s="233" t="s">
        <v>692</v>
      </c>
      <c r="BD54" s="233" t="s">
        <v>693</v>
      </c>
      <c r="BE54" s="233" t="s">
        <v>694</v>
      </c>
      <c r="BF54" s="244" t="s">
        <v>695</v>
      </c>
    </row>
    <row r="55" spans="1:58" ht="23.25" customHeight="1" x14ac:dyDescent="0.25">
      <c r="A55" s="238"/>
      <c r="B55" s="227"/>
      <c r="C55" s="224" t="s">
        <v>696</v>
      </c>
      <c r="D55" s="224"/>
      <c r="E55" s="224"/>
      <c r="F55" s="224"/>
      <c r="G55" s="224"/>
      <c r="H55" s="224"/>
      <c r="I55" s="224"/>
      <c r="J55" s="224"/>
      <c r="K55" s="224"/>
      <c r="L55" s="224"/>
      <c r="M55" s="224"/>
      <c r="N55" s="309"/>
      <c r="O55" s="224"/>
      <c r="P55" s="8" t="s">
        <v>135</v>
      </c>
      <c r="Q55" s="8" t="s">
        <v>697</v>
      </c>
      <c r="R55" s="8" t="s">
        <v>137</v>
      </c>
      <c r="S55" s="28">
        <v>15</v>
      </c>
      <c r="T55" s="8" t="s">
        <v>138</v>
      </c>
      <c r="U55" s="28">
        <v>15</v>
      </c>
      <c r="V55" s="8" t="s">
        <v>698</v>
      </c>
      <c r="W55" s="8" t="s">
        <v>140</v>
      </c>
      <c r="X55" s="28">
        <v>15</v>
      </c>
      <c r="Y55" s="8" t="s">
        <v>699</v>
      </c>
      <c r="Z55" s="8" t="s">
        <v>142</v>
      </c>
      <c r="AA55" s="28">
        <v>15</v>
      </c>
      <c r="AB55" s="8" t="s">
        <v>700</v>
      </c>
      <c r="AC55" s="8" t="s">
        <v>144</v>
      </c>
      <c r="AD55" s="28">
        <v>15</v>
      </c>
      <c r="AE55" s="8" t="s">
        <v>701</v>
      </c>
      <c r="AF55" s="8" t="s">
        <v>146</v>
      </c>
      <c r="AG55" s="28">
        <v>15</v>
      </c>
      <c r="AH55" s="8" t="s">
        <v>702</v>
      </c>
      <c r="AI55" s="8" t="s">
        <v>148</v>
      </c>
      <c r="AJ55" s="28">
        <v>10</v>
      </c>
      <c r="AK55" s="28">
        <v>100</v>
      </c>
      <c r="AL55" s="28" t="s">
        <v>14</v>
      </c>
      <c r="AM55" s="28">
        <v>3</v>
      </c>
      <c r="AN55" s="8" t="s">
        <v>14</v>
      </c>
      <c r="AO55" s="28">
        <v>3</v>
      </c>
      <c r="AP55" s="28" t="s">
        <v>14</v>
      </c>
      <c r="AQ55" s="28">
        <v>100</v>
      </c>
      <c r="AR55" s="278"/>
      <c r="AS55" s="278"/>
      <c r="AT55" s="224"/>
      <c r="AU55" s="224"/>
      <c r="AV55" s="224"/>
      <c r="AW55" s="224"/>
      <c r="AX55" s="224"/>
      <c r="AY55" s="224"/>
      <c r="AZ55" s="317"/>
      <c r="BA55" s="224"/>
      <c r="BB55" s="224"/>
      <c r="BC55" s="224"/>
      <c r="BD55" s="224"/>
      <c r="BE55" s="224"/>
      <c r="BF55" s="236"/>
    </row>
    <row r="56" spans="1:58" ht="81.75" customHeight="1" x14ac:dyDescent="0.25">
      <c r="A56" s="238"/>
      <c r="B56" s="227"/>
      <c r="C56" s="224"/>
      <c r="D56" s="224"/>
      <c r="E56" s="224"/>
      <c r="F56" s="224"/>
      <c r="G56" s="224"/>
      <c r="H56" s="224"/>
      <c r="I56" s="224"/>
      <c r="J56" s="224"/>
      <c r="K56" s="224"/>
      <c r="L56" s="224"/>
      <c r="M56" s="224"/>
      <c r="N56" s="309"/>
      <c r="O56" s="8" t="s">
        <v>703</v>
      </c>
      <c r="P56" s="8" t="s">
        <v>135</v>
      </c>
      <c r="Q56" s="8" t="s">
        <v>704</v>
      </c>
      <c r="R56" s="8" t="s">
        <v>137</v>
      </c>
      <c r="S56" s="28">
        <v>15</v>
      </c>
      <c r="T56" s="8" t="s">
        <v>138</v>
      </c>
      <c r="U56" s="28">
        <v>15</v>
      </c>
      <c r="V56" s="8" t="s">
        <v>51</v>
      </c>
      <c r="W56" s="8" t="s">
        <v>140</v>
      </c>
      <c r="X56" s="28">
        <v>15</v>
      </c>
      <c r="Y56" s="8" t="s">
        <v>705</v>
      </c>
      <c r="Z56" s="8" t="s">
        <v>142</v>
      </c>
      <c r="AA56" s="28">
        <v>15</v>
      </c>
      <c r="AB56" s="8" t="s">
        <v>706</v>
      </c>
      <c r="AC56" s="8" t="s">
        <v>144</v>
      </c>
      <c r="AD56" s="28">
        <v>15</v>
      </c>
      <c r="AE56" s="8" t="s">
        <v>707</v>
      </c>
      <c r="AF56" s="8" t="s">
        <v>146</v>
      </c>
      <c r="AG56" s="28">
        <v>15</v>
      </c>
      <c r="AH56" s="8" t="s">
        <v>706</v>
      </c>
      <c r="AI56" s="8" t="s">
        <v>148</v>
      </c>
      <c r="AJ56" s="28">
        <v>10</v>
      </c>
      <c r="AK56" s="28">
        <v>100</v>
      </c>
      <c r="AL56" s="28" t="s">
        <v>14</v>
      </c>
      <c r="AM56" s="28">
        <v>3</v>
      </c>
      <c r="AN56" s="8" t="s">
        <v>14</v>
      </c>
      <c r="AO56" s="28">
        <v>3</v>
      </c>
      <c r="AP56" s="28" t="s">
        <v>14</v>
      </c>
      <c r="AQ56" s="28">
        <v>100</v>
      </c>
      <c r="AR56" s="278"/>
      <c r="AS56" s="278"/>
      <c r="AT56" s="224"/>
      <c r="AU56" s="224"/>
      <c r="AV56" s="224"/>
      <c r="AW56" s="224"/>
      <c r="AX56" s="224"/>
      <c r="AY56" s="224"/>
      <c r="AZ56" s="317"/>
      <c r="BA56" s="224"/>
      <c r="BB56" s="224"/>
      <c r="BC56" s="224"/>
      <c r="BD56" s="224"/>
      <c r="BE56" s="224"/>
      <c r="BF56" s="236"/>
    </row>
    <row r="57" spans="1:58" ht="69" customHeight="1" x14ac:dyDescent="0.25">
      <c r="A57" s="238"/>
      <c r="B57" s="227"/>
      <c r="C57" s="8" t="s">
        <v>708</v>
      </c>
      <c r="D57" s="8" t="s">
        <v>709</v>
      </c>
      <c r="E57" s="224"/>
      <c r="F57" s="224"/>
      <c r="G57" s="224"/>
      <c r="H57" s="224"/>
      <c r="I57" s="224"/>
      <c r="J57" s="224"/>
      <c r="K57" s="224"/>
      <c r="L57" s="224"/>
      <c r="M57" s="224"/>
      <c r="N57" s="309"/>
      <c r="O57" s="8" t="s">
        <v>710</v>
      </c>
      <c r="P57" s="8" t="s">
        <v>135</v>
      </c>
      <c r="Q57" s="8" t="s">
        <v>711</v>
      </c>
      <c r="R57" s="8" t="s">
        <v>137</v>
      </c>
      <c r="S57" s="28">
        <v>15</v>
      </c>
      <c r="T57" s="8" t="s">
        <v>138</v>
      </c>
      <c r="U57" s="28">
        <v>15</v>
      </c>
      <c r="V57" s="8" t="s">
        <v>712</v>
      </c>
      <c r="W57" s="8" t="s">
        <v>140</v>
      </c>
      <c r="X57" s="28">
        <v>15</v>
      </c>
      <c r="Y57" s="8" t="s">
        <v>713</v>
      </c>
      <c r="Z57" s="8" t="s">
        <v>142</v>
      </c>
      <c r="AA57" s="28">
        <v>15</v>
      </c>
      <c r="AB57" s="8" t="s">
        <v>714</v>
      </c>
      <c r="AC57" s="8" t="s">
        <v>144</v>
      </c>
      <c r="AD57" s="28">
        <v>15</v>
      </c>
      <c r="AE57" s="8" t="s">
        <v>715</v>
      </c>
      <c r="AF57" s="8" t="s">
        <v>146</v>
      </c>
      <c r="AG57" s="28">
        <v>15</v>
      </c>
      <c r="AH57" s="8" t="s">
        <v>716</v>
      </c>
      <c r="AI57" s="8" t="s">
        <v>148</v>
      </c>
      <c r="AJ57" s="28">
        <v>10</v>
      </c>
      <c r="AK57" s="28">
        <v>100</v>
      </c>
      <c r="AL57" s="28" t="s">
        <v>14</v>
      </c>
      <c r="AM57" s="28">
        <v>3</v>
      </c>
      <c r="AN57" s="8" t="s">
        <v>14</v>
      </c>
      <c r="AO57" s="28">
        <v>3</v>
      </c>
      <c r="AP57" s="28" t="s">
        <v>14</v>
      </c>
      <c r="AQ57" s="28">
        <v>100</v>
      </c>
      <c r="AR57" s="278"/>
      <c r="AS57" s="278"/>
      <c r="AT57" s="224"/>
      <c r="AU57" s="224"/>
      <c r="AV57" s="224"/>
      <c r="AW57" s="224"/>
      <c r="AX57" s="224"/>
      <c r="AY57" s="224"/>
      <c r="AZ57" s="317"/>
      <c r="BA57" s="224"/>
      <c r="BB57" s="224"/>
      <c r="BC57" s="224"/>
      <c r="BD57" s="224"/>
      <c r="BE57" s="224"/>
      <c r="BF57" s="236"/>
    </row>
    <row r="58" spans="1:58" ht="91.5" customHeight="1" x14ac:dyDescent="0.25">
      <c r="A58" s="238"/>
      <c r="B58" s="227"/>
      <c r="C58" s="41" t="s">
        <v>717</v>
      </c>
      <c r="D58" s="42" t="s">
        <v>718</v>
      </c>
      <c r="E58" s="314" t="s">
        <v>719</v>
      </c>
      <c r="F58" s="314" t="s">
        <v>720</v>
      </c>
      <c r="G58" s="314" t="s">
        <v>58</v>
      </c>
      <c r="H58" s="314" t="s">
        <v>721</v>
      </c>
      <c r="I58" s="314" t="s">
        <v>132</v>
      </c>
      <c r="J58" s="314" t="s">
        <v>50</v>
      </c>
      <c r="K58" s="314">
        <v>5</v>
      </c>
      <c r="L58" s="314" t="s">
        <v>19</v>
      </c>
      <c r="M58" s="314">
        <v>3</v>
      </c>
      <c r="N58" s="259" t="s">
        <v>32</v>
      </c>
      <c r="O58" s="42" t="s">
        <v>722</v>
      </c>
      <c r="P58" s="42" t="s">
        <v>135</v>
      </c>
      <c r="Q58" s="42" t="s">
        <v>723</v>
      </c>
      <c r="R58" s="42" t="s">
        <v>137</v>
      </c>
      <c r="S58" s="41">
        <v>15</v>
      </c>
      <c r="T58" s="42" t="s">
        <v>138</v>
      </c>
      <c r="U58" s="41">
        <v>15</v>
      </c>
      <c r="V58" s="42" t="s">
        <v>51</v>
      </c>
      <c r="W58" s="42" t="s">
        <v>140</v>
      </c>
      <c r="X58" s="41">
        <v>15</v>
      </c>
      <c r="Y58" s="42" t="s">
        <v>724</v>
      </c>
      <c r="Z58" s="42" t="s">
        <v>142</v>
      </c>
      <c r="AA58" s="41">
        <v>15</v>
      </c>
      <c r="AB58" s="42" t="s">
        <v>725</v>
      </c>
      <c r="AC58" s="42" t="s">
        <v>209</v>
      </c>
      <c r="AD58" s="41">
        <v>0</v>
      </c>
      <c r="AE58" s="42" t="s">
        <v>726</v>
      </c>
      <c r="AF58" s="42" t="s">
        <v>146</v>
      </c>
      <c r="AG58" s="41">
        <v>15</v>
      </c>
      <c r="AH58" s="42" t="s">
        <v>727</v>
      </c>
      <c r="AI58" s="42" t="s">
        <v>148</v>
      </c>
      <c r="AJ58" s="41">
        <v>10</v>
      </c>
      <c r="AK58" s="41">
        <v>85</v>
      </c>
      <c r="AL58" s="41" t="s">
        <v>76</v>
      </c>
      <c r="AM58" s="41">
        <v>1</v>
      </c>
      <c r="AN58" s="42" t="s">
        <v>76</v>
      </c>
      <c r="AO58" s="41">
        <v>1</v>
      </c>
      <c r="AP58" s="41" t="s">
        <v>76</v>
      </c>
      <c r="AQ58" s="41">
        <v>0</v>
      </c>
      <c r="AR58" s="319">
        <v>66.666666666666671</v>
      </c>
      <c r="AS58" s="319" t="s">
        <v>19</v>
      </c>
      <c r="AT58" s="319" t="s">
        <v>149</v>
      </c>
      <c r="AU58" s="319" t="s">
        <v>150</v>
      </c>
      <c r="AV58" s="319">
        <v>1</v>
      </c>
      <c r="AW58" s="319">
        <v>0</v>
      </c>
      <c r="AX58" s="319">
        <v>4</v>
      </c>
      <c r="AY58" s="319">
        <v>3</v>
      </c>
      <c r="AZ58" s="231" t="s">
        <v>13</v>
      </c>
      <c r="BA58" s="319" t="s">
        <v>151</v>
      </c>
      <c r="BB58" s="42" t="s">
        <v>728</v>
      </c>
      <c r="BC58" s="42" t="s">
        <v>729</v>
      </c>
      <c r="BD58" s="42" t="s">
        <v>730</v>
      </c>
      <c r="BE58" s="42" t="s">
        <v>731</v>
      </c>
      <c r="BF58" s="236"/>
    </row>
    <row r="59" spans="1:58" ht="105" customHeight="1" x14ac:dyDescent="0.25">
      <c r="A59" s="238"/>
      <c r="B59" s="227"/>
      <c r="C59" s="42" t="s">
        <v>732</v>
      </c>
      <c r="D59" s="42" t="s">
        <v>733</v>
      </c>
      <c r="E59" s="314"/>
      <c r="F59" s="314"/>
      <c r="G59" s="314"/>
      <c r="H59" s="314"/>
      <c r="I59" s="314"/>
      <c r="J59" s="314"/>
      <c r="K59" s="314"/>
      <c r="L59" s="314"/>
      <c r="M59" s="314"/>
      <c r="N59" s="259"/>
      <c r="O59" s="42" t="s">
        <v>734</v>
      </c>
      <c r="P59" s="42" t="s">
        <v>135</v>
      </c>
      <c r="Q59" s="42" t="s">
        <v>735</v>
      </c>
      <c r="R59" s="42" t="s">
        <v>137</v>
      </c>
      <c r="S59" s="41">
        <v>15</v>
      </c>
      <c r="T59" s="42" t="s">
        <v>138</v>
      </c>
      <c r="U59" s="41">
        <v>15</v>
      </c>
      <c r="V59" s="42" t="s">
        <v>736</v>
      </c>
      <c r="W59" s="42" t="s">
        <v>140</v>
      </c>
      <c r="X59" s="41">
        <v>15</v>
      </c>
      <c r="Y59" s="42" t="s">
        <v>737</v>
      </c>
      <c r="Z59" s="42" t="s">
        <v>142</v>
      </c>
      <c r="AA59" s="41">
        <v>15</v>
      </c>
      <c r="AB59" s="42" t="s">
        <v>738</v>
      </c>
      <c r="AC59" s="42" t="s">
        <v>144</v>
      </c>
      <c r="AD59" s="41">
        <v>15</v>
      </c>
      <c r="AE59" s="42" t="s">
        <v>739</v>
      </c>
      <c r="AF59" s="42" t="s">
        <v>146</v>
      </c>
      <c r="AG59" s="41">
        <v>15</v>
      </c>
      <c r="AH59" s="42" t="s">
        <v>740</v>
      </c>
      <c r="AI59" s="42" t="s">
        <v>148</v>
      </c>
      <c r="AJ59" s="41">
        <v>10</v>
      </c>
      <c r="AK59" s="41">
        <v>100</v>
      </c>
      <c r="AL59" s="41" t="s">
        <v>14</v>
      </c>
      <c r="AM59" s="41">
        <v>3</v>
      </c>
      <c r="AN59" s="42" t="s">
        <v>14</v>
      </c>
      <c r="AO59" s="41">
        <v>3</v>
      </c>
      <c r="AP59" s="41" t="s">
        <v>14</v>
      </c>
      <c r="AQ59" s="41">
        <v>100</v>
      </c>
      <c r="AR59" s="319"/>
      <c r="AS59" s="319"/>
      <c r="AT59" s="319"/>
      <c r="AU59" s="319"/>
      <c r="AV59" s="319"/>
      <c r="AW59" s="319"/>
      <c r="AX59" s="319"/>
      <c r="AY59" s="319"/>
      <c r="AZ59" s="231"/>
      <c r="BA59" s="319"/>
      <c r="BB59" s="42" t="s">
        <v>741</v>
      </c>
      <c r="BC59" s="42" t="s">
        <v>742</v>
      </c>
      <c r="BD59" s="42" t="s">
        <v>743</v>
      </c>
      <c r="BE59" s="42" t="s">
        <v>731</v>
      </c>
      <c r="BF59" s="236"/>
    </row>
    <row r="60" spans="1:58" ht="229.15" customHeight="1" thickBot="1" x14ac:dyDescent="0.3">
      <c r="A60" s="239"/>
      <c r="B60" s="270"/>
      <c r="C60" s="43" t="s">
        <v>744</v>
      </c>
      <c r="D60" s="44" t="s">
        <v>745</v>
      </c>
      <c r="E60" s="315"/>
      <c r="F60" s="315"/>
      <c r="G60" s="315"/>
      <c r="H60" s="315"/>
      <c r="I60" s="315"/>
      <c r="J60" s="315"/>
      <c r="K60" s="315"/>
      <c r="L60" s="315"/>
      <c r="M60" s="315"/>
      <c r="N60" s="275"/>
      <c r="O60" s="44" t="s">
        <v>746</v>
      </c>
      <c r="P60" s="44" t="s">
        <v>605</v>
      </c>
      <c r="Q60" s="44" t="s">
        <v>747</v>
      </c>
      <c r="R60" s="44" t="s">
        <v>137</v>
      </c>
      <c r="S60" s="43">
        <v>15</v>
      </c>
      <c r="T60" s="44" t="s">
        <v>138</v>
      </c>
      <c r="U60" s="43">
        <v>15</v>
      </c>
      <c r="V60" s="44" t="s">
        <v>234</v>
      </c>
      <c r="W60" s="44" t="s">
        <v>140</v>
      </c>
      <c r="X60" s="43">
        <v>15</v>
      </c>
      <c r="Y60" s="44" t="s">
        <v>748</v>
      </c>
      <c r="Z60" s="44" t="s">
        <v>142</v>
      </c>
      <c r="AA60" s="43">
        <v>15</v>
      </c>
      <c r="AB60" s="44" t="s">
        <v>738</v>
      </c>
      <c r="AC60" s="44" t="s">
        <v>144</v>
      </c>
      <c r="AD60" s="43">
        <v>15</v>
      </c>
      <c r="AE60" s="44" t="s">
        <v>749</v>
      </c>
      <c r="AF60" s="44" t="s">
        <v>146</v>
      </c>
      <c r="AG60" s="43">
        <v>15</v>
      </c>
      <c r="AH60" s="44" t="s">
        <v>750</v>
      </c>
      <c r="AI60" s="44" t="s">
        <v>148</v>
      </c>
      <c r="AJ60" s="43">
        <v>10</v>
      </c>
      <c r="AK60" s="43">
        <v>100</v>
      </c>
      <c r="AL60" s="43" t="s">
        <v>14</v>
      </c>
      <c r="AM60" s="43">
        <v>3</v>
      </c>
      <c r="AN60" s="44" t="s">
        <v>14</v>
      </c>
      <c r="AO60" s="43">
        <v>3</v>
      </c>
      <c r="AP60" s="43" t="s">
        <v>14</v>
      </c>
      <c r="AQ60" s="43">
        <v>100</v>
      </c>
      <c r="AR60" s="320"/>
      <c r="AS60" s="320"/>
      <c r="AT60" s="320"/>
      <c r="AU60" s="320"/>
      <c r="AV60" s="320"/>
      <c r="AW60" s="320"/>
      <c r="AX60" s="320"/>
      <c r="AY60" s="320"/>
      <c r="AZ60" s="232"/>
      <c r="BA60" s="320"/>
      <c r="BB60" s="44" t="s">
        <v>751</v>
      </c>
      <c r="BC60" s="44" t="s">
        <v>752</v>
      </c>
      <c r="BD60" s="44" t="s">
        <v>743</v>
      </c>
      <c r="BE60" s="44" t="s">
        <v>731</v>
      </c>
      <c r="BF60" s="245"/>
    </row>
    <row r="61" spans="1:58" ht="143.25" customHeight="1" x14ac:dyDescent="0.25">
      <c r="A61" s="229">
        <v>16</v>
      </c>
      <c r="B61" s="267" t="s">
        <v>753</v>
      </c>
      <c r="C61" s="251" t="s">
        <v>754</v>
      </c>
      <c r="D61" s="24" t="s">
        <v>755</v>
      </c>
      <c r="E61" s="251" t="s">
        <v>756</v>
      </c>
      <c r="F61" s="251" t="s">
        <v>757</v>
      </c>
      <c r="G61" s="251" t="s">
        <v>59</v>
      </c>
      <c r="H61" s="251" t="s">
        <v>758</v>
      </c>
      <c r="I61" s="251" t="s">
        <v>132</v>
      </c>
      <c r="J61" s="251" t="s">
        <v>34</v>
      </c>
      <c r="K61" s="251">
        <v>3</v>
      </c>
      <c r="L61" s="251" t="s">
        <v>12</v>
      </c>
      <c r="M61" s="251">
        <v>4</v>
      </c>
      <c r="N61" s="258" t="s">
        <v>32</v>
      </c>
      <c r="O61" s="13" t="s">
        <v>759</v>
      </c>
      <c r="P61" s="13" t="s">
        <v>135</v>
      </c>
      <c r="Q61" s="13" t="s">
        <v>760</v>
      </c>
      <c r="R61" s="13" t="s">
        <v>137</v>
      </c>
      <c r="S61" s="13">
        <v>15</v>
      </c>
      <c r="T61" s="13" t="s">
        <v>138</v>
      </c>
      <c r="U61" s="13">
        <v>15</v>
      </c>
      <c r="V61" s="13" t="s">
        <v>761</v>
      </c>
      <c r="W61" s="13" t="s">
        <v>140</v>
      </c>
      <c r="X61" s="13">
        <v>15</v>
      </c>
      <c r="Y61" s="13" t="s">
        <v>762</v>
      </c>
      <c r="Z61" s="13" t="s">
        <v>142</v>
      </c>
      <c r="AA61" s="13">
        <v>15</v>
      </c>
      <c r="AB61" s="13" t="s">
        <v>763</v>
      </c>
      <c r="AC61" s="13" t="s">
        <v>144</v>
      </c>
      <c r="AD61" s="13">
        <v>15</v>
      </c>
      <c r="AE61" s="13" t="s">
        <v>764</v>
      </c>
      <c r="AF61" s="13" t="s">
        <v>146</v>
      </c>
      <c r="AG61" s="13">
        <v>15</v>
      </c>
      <c r="AH61" s="13" t="s">
        <v>765</v>
      </c>
      <c r="AI61" s="13" t="s">
        <v>148</v>
      </c>
      <c r="AJ61" s="13">
        <v>10</v>
      </c>
      <c r="AK61" s="13">
        <v>100</v>
      </c>
      <c r="AL61" s="13" t="s">
        <v>14</v>
      </c>
      <c r="AM61" s="13">
        <v>3</v>
      </c>
      <c r="AN61" s="13" t="s">
        <v>14</v>
      </c>
      <c r="AO61" s="13">
        <v>3</v>
      </c>
      <c r="AP61" s="13" t="s">
        <v>14</v>
      </c>
      <c r="AQ61" s="13">
        <v>100</v>
      </c>
      <c r="AR61" s="251">
        <v>100</v>
      </c>
      <c r="AS61" s="251" t="s">
        <v>14</v>
      </c>
      <c r="AT61" s="251" t="s">
        <v>149</v>
      </c>
      <c r="AU61" s="251" t="s">
        <v>150</v>
      </c>
      <c r="AV61" s="251">
        <v>2</v>
      </c>
      <c r="AW61" s="251">
        <v>0</v>
      </c>
      <c r="AX61" s="251">
        <v>1</v>
      </c>
      <c r="AY61" s="251">
        <v>4</v>
      </c>
      <c r="AZ61" s="269" t="s">
        <v>13</v>
      </c>
      <c r="BA61" s="251" t="s">
        <v>151</v>
      </c>
      <c r="BB61" s="13" t="s">
        <v>766</v>
      </c>
      <c r="BC61" s="13" t="s">
        <v>767</v>
      </c>
      <c r="BD61" s="13" t="s">
        <v>768</v>
      </c>
      <c r="BE61" s="24" t="s">
        <v>73</v>
      </c>
      <c r="BF61" s="45" t="s">
        <v>769</v>
      </c>
    </row>
    <row r="62" spans="1:58" ht="123.75" customHeight="1" x14ac:dyDescent="0.25">
      <c r="A62" s="220"/>
      <c r="B62" s="227"/>
      <c r="C62" s="224"/>
      <c r="D62" s="8" t="s">
        <v>770</v>
      </c>
      <c r="E62" s="224"/>
      <c r="F62" s="224"/>
      <c r="G62" s="224"/>
      <c r="H62" s="224"/>
      <c r="I62" s="224"/>
      <c r="J62" s="224"/>
      <c r="K62" s="224"/>
      <c r="L62" s="224"/>
      <c r="M62" s="224"/>
      <c r="N62" s="259"/>
      <c r="O62" s="8" t="s">
        <v>771</v>
      </c>
      <c r="P62" s="8" t="s">
        <v>135</v>
      </c>
      <c r="Q62" s="8" t="s">
        <v>760</v>
      </c>
      <c r="R62" s="8" t="s">
        <v>137</v>
      </c>
      <c r="S62" s="8">
        <v>15</v>
      </c>
      <c r="T62" s="8" t="s">
        <v>138</v>
      </c>
      <c r="U62" s="8">
        <v>15</v>
      </c>
      <c r="V62" s="8" t="s">
        <v>761</v>
      </c>
      <c r="W62" s="8" t="s">
        <v>140</v>
      </c>
      <c r="X62" s="8">
        <v>15</v>
      </c>
      <c r="Y62" s="8" t="s">
        <v>772</v>
      </c>
      <c r="Z62" s="8" t="s">
        <v>142</v>
      </c>
      <c r="AA62" s="8">
        <v>15</v>
      </c>
      <c r="AB62" s="8" t="s">
        <v>773</v>
      </c>
      <c r="AC62" s="8" t="s">
        <v>144</v>
      </c>
      <c r="AD62" s="8">
        <v>15</v>
      </c>
      <c r="AE62" s="8" t="s">
        <v>774</v>
      </c>
      <c r="AF62" s="8" t="s">
        <v>146</v>
      </c>
      <c r="AG62" s="8">
        <v>15</v>
      </c>
      <c r="AH62" s="8" t="s">
        <v>775</v>
      </c>
      <c r="AI62" s="8" t="s">
        <v>148</v>
      </c>
      <c r="AJ62" s="8">
        <v>10</v>
      </c>
      <c r="AK62" s="8">
        <v>100</v>
      </c>
      <c r="AL62" s="8" t="s">
        <v>14</v>
      </c>
      <c r="AM62" s="8">
        <v>3</v>
      </c>
      <c r="AN62" s="8" t="s">
        <v>14</v>
      </c>
      <c r="AO62" s="8">
        <v>3</v>
      </c>
      <c r="AP62" s="8" t="s">
        <v>14</v>
      </c>
      <c r="AQ62" s="8">
        <v>100</v>
      </c>
      <c r="AR62" s="224"/>
      <c r="AS62" s="224"/>
      <c r="AT62" s="224"/>
      <c r="AU62" s="224"/>
      <c r="AV62" s="224"/>
      <c r="AW62" s="224"/>
      <c r="AX62" s="224"/>
      <c r="AY62" s="224"/>
      <c r="AZ62" s="231"/>
      <c r="BA62" s="224"/>
      <c r="BB62" s="46" t="s">
        <v>776</v>
      </c>
      <c r="BC62" s="8" t="s">
        <v>777</v>
      </c>
      <c r="BD62" s="8" t="s">
        <v>768</v>
      </c>
      <c r="BE62" s="27" t="s">
        <v>73</v>
      </c>
      <c r="BF62" s="47" t="s">
        <v>778</v>
      </c>
    </row>
    <row r="63" spans="1:58" ht="156" customHeight="1" x14ac:dyDescent="0.25">
      <c r="A63" s="220"/>
      <c r="B63" s="227"/>
      <c r="C63" s="8" t="s">
        <v>779</v>
      </c>
      <c r="D63" s="27" t="s">
        <v>780</v>
      </c>
      <c r="E63" s="224"/>
      <c r="F63" s="224"/>
      <c r="G63" s="224"/>
      <c r="H63" s="224"/>
      <c r="I63" s="224"/>
      <c r="J63" s="224"/>
      <c r="K63" s="224"/>
      <c r="L63" s="224"/>
      <c r="M63" s="224"/>
      <c r="N63" s="259"/>
      <c r="O63" s="8" t="s">
        <v>781</v>
      </c>
      <c r="P63" s="8" t="s">
        <v>135</v>
      </c>
      <c r="Q63" s="8" t="s">
        <v>760</v>
      </c>
      <c r="R63" s="8" t="s">
        <v>137</v>
      </c>
      <c r="S63" s="8">
        <v>15</v>
      </c>
      <c r="T63" s="8" t="s">
        <v>138</v>
      </c>
      <c r="U63" s="8">
        <v>15</v>
      </c>
      <c r="V63" s="8" t="s">
        <v>761</v>
      </c>
      <c r="W63" s="8" t="s">
        <v>140</v>
      </c>
      <c r="X63" s="8">
        <v>15</v>
      </c>
      <c r="Y63" s="8" t="s">
        <v>782</v>
      </c>
      <c r="Z63" s="8" t="s">
        <v>142</v>
      </c>
      <c r="AA63" s="8">
        <v>15</v>
      </c>
      <c r="AB63" s="8" t="s">
        <v>783</v>
      </c>
      <c r="AC63" s="8" t="s">
        <v>144</v>
      </c>
      <c r="AD63" s="8">
        <v>15</v>
      </c>
      <c r="AE63" s="8" t="s">
        <v>784</v>
      </c>
      <c r="AF63" s="8" t="s">
        <v>146</v>
      </c>
      <c r="AG63" s="8">
        <v>15</v>
      </c>
      <c r="AH63" s="8" t="s">
        <v>785</v>
      </c>
      <c r="AI63" s="8" t="s">
        <v>148</v>
      </c>
      <c r="AJ63" s="8">
        <v>10</v>
      </c>
      <c r="AK63" s="8">
        <v>100</v>
      </c>
      <c r="AL63" s="8" t="s">
        <v>14</v>
      </c>
      <c r="AM63" s="8">
        <v>3</v>
      </c>
      <c r="AN63" s="8" t="s">
        <v>14</v>
      </c>
      <c r="AO63" s="8">
        <v>3</v>
      </c>
      <c r="AP63" s="8" t="s">
        <v>14</v>
      </c>
      <c r="AQ63" s="8">
        <v>100</v>
      </c>
      <c r="AR63" s="224"/>
      <c r="AS63" s="224"/>
      <c r="AT63" s="224"/>
      <c r="AU63" s="224"/>
      <c r="AV63" s="224"/>
      <c r="AW63" s="224"/>
      <c r="AX63" s="224"/>
      <c r="AY63" s="224"/>
      <c r="AZ63" s="231"/>
      <c r="BA63" s="224"/>
      <c r="BB63" s="8" t="s">
        <v>786</v>
      </c>
      <c r="BC63" s="8" t="s">
        <v>787</v>
      </c>
      <c r="BD63" s="8" t="s">
        <v>768</v>
      </c>
      <c r="BE63" s="27" t="s">
        <v>73</v>
      </c>
      <c r="BF63" s="47" t="s">
        <v>788</v>
      </c>
    </row>
    <row r="64" spans="1:58" ht="133.5" customHeight="1" thickBot="1" x14ac:dyDescent="0.3">
      <c r="A64" s="221"/>
      <c r="B64" s="268"/>
      <c r="C64" s="9" t="s">
        <v>789</v>
      </c>
      <c r="D64" s="40" t="s">
        <v>790</v>
      </c>
      <c r="E64" s="225"/>
      <c r="F64" s="225"/>
      <c r="G64" s="225"/>
      <c r="H64" s="225"/>
      <c r="I64" s="225"/>
      <c r="J64" s="225"/>
      <c r="K64" s="225"/>
      <c r="L64" s="225"/>
      <c r="M64" s="225"/>
      <c r="N64" s="260"/>
      <c r="O64" s="9" t="s">
        <v>791</v>
      </c>
      <c r="P64" s="9" t="s">
        <v>135</v>
      </c>
      <c r="Q64" s="9" t="s">
        <v>760</v>
      </c>
      <c r="R64" s="9" t="s">
        <v>137</v>
      </c>
      <c r="S64" s="9">
        <v>15</v>
      </c>
      <c r="T64" s="9" t="s">
        <v>138</v>
      </c>
      <c r="U64" s="9">
        <v>15</v>
      </c>
      <c r="V64" s="9" t="s">
        <v>761</v>
      </c>
      <c r="W64" s="9" t="s">
        <v>140</v>
      </c>
      <c r="X64" s="9">
        <v>15</v>
      </c>
      <c r="Y64" s="9" t="s">
        <v>792</v>
      </c>
      <c r="Z64" s="9" t="s">
        <v>142</v>
      </c>
      <c r="AA64" s="9">
        <v>15</v>
      </c>
      <c r="AB64" s="9" t="s">
        <v>793</v>
      </c>
      <c r="AC64" s="9" t="s">
        <v>144</v>
      </c>
      <c r="AD64" s="9">
        <v>15</v>
      </c>
      <c r="AE64" s="9" t="s">
        <v>794</v>
      </c>
      <c r="AF64" s="9" t="s">
        <v>146</v>
      </c>
      <c r="AG64" s="9">
        <v>15</v>
      </c>
      <c r="AH64" s="9" t="s">
        <v>795</v>
      </c>
      <c r="AI64" s="9" t="s">
        <v>148</v>
      </c>
      <c r="AJ64" s="9">
        <v>10</v>
      </c>
      <c r="AK64" s="9">
        <v>100</v>
      </c>
      <c r="AL64" s="9" t="s">
        <v>14</v>
      </c>
      <c r="AM64" s="9">
        <v>3</v>
      </c>
      <c r="AN64" s="9" t="s">
        <v>14</v>
      </c>
      <c r="AO64" s="9">
        <v>3</v>
      </c>
      <c r="AP64" s="9" t="s">
        <v>14</v>
      </c>
      <c r="AQ64" s="9">
        <v>100</v>
      </c>
      <c r="AR64" s="225"/>
      <c r="AS64" s="225"/>
      <c r="AT64" s="225"/>
      <c r="AU64" s="225"/>
      <c r="AV64" s="225"/>
      <c r="AW64" s="225"/>
      <c r="AX64" s="225"/>
      <c r="AY64" s="225"/>
      <c r="AZ64" s="241"/>
      <c r="BA64" s="225"/>
      <c r="BB64" s="9" t="s">
        <v>796</v>
      </c>
      <c r="BC64" s="9" t="s">
        <v>797</v>
      </c>
      <c r="BD64" s="9" t="s">
        <v>768</v>
      </c>
      <c r="BE64" s="40" t="s">
        <v>73</v>
      </c>
      <c r="BF64" s="31" t="s">
        <v>798</v>
      </c>
    </row>
    <row r="65" spans="1:58" ht="17.25" customHeight="1" x14ac:dyDescent="0.25">
      <c r="A65" s="228">
        <v>17</v>
      </c>
      <c r="B65" s="226" t="s">
        <v>799</v>
      </c>
      <c r="C65" s="48" t="s">
        <v>800</v>
      </c>
      <c r="D65" s="48" t="s">
        <v>801</v>
      </c>
      <c r="E65" s="233" t="s">
        <v>802</v>
      </c>
      <c r="F65" s="233" t="s">
        <v>803</v>
      </c>
      <c r="G65" s="233" t="s">
        <v>64</v>
      </c>
      <c r="H65" s="233" t="s">
        <v>65</v>
      </c>
      <c r="I65" s="233" t="s">
        <v>132</v>
      </c>
      <c r="J65" s="233" t="s">
        <v>133</v>
      </c>
      <c r="K65" s="233">
        <v>1</v>
      </c>
      <c r="L65" s="233" t="s">
        <v>12</v>
      </c>
      <c r="M65" s="233">
        <v>4</v>
      </c>
      <c r="N65" s="266" t="s">
        <v>13</v>
      </c>
      <c r="O65" s="10" t="s">
        <v>804</v>
      </c>
      <c r="P65" s="10" t="s">
        <v>135</v>
      </c>
      <c r="Q65" s="10" t="s">
        <v>805</v>
      </c>
      <c r="R65" s="10" t="s">
        <v>137</v>
      </c>
      <c r="S65" s="10">
        <v>15</v>
      </c>
      <c r="T65" s="10" t="s">
        <v>138</v>
      </c>
      <c r="U65" s="10">
        <v>15</v>
      </c>
      <c r="V65" s="10" t="s">
        <v>806</v>
      </c>
      <c r="W65" s="10" t="s">
        <v>140</v>
      </c>
      <c r="X65" s="10">
        <v>15</v>
      </c>
      <c r="Y65" s="10" t="s">
        <v>807</v>
      </c>
      <c r="Z65" s="10" t="s">
        <v>142</v>
      </c>
      <c r="AA65" s="10">
        <v>15</v>
      </c>
      <c r="AB65" s="10" t="s">
        <v>808</v>
      </c>
      <c r="AC65" s="10" t="s">
        <v>144</v>
      </c>
      <c r="AD65" s="10">
        <v>15</v>
      </c>
      <c r="AE65" s="10" t="s">
        <v>809</v>
      </c>
      <c r="AF65" s="10" t="s">
        <v>146</v>
      </c>
      <c r="AG65" s="10">
        <v>15</v>
      </c>
      <c r="AH65" s="10" t="s">
        <v>810</v>
      </c>
      <c r="AI65" s="10" t="s">
        <v>148</v>
      </c>
      <c r="AJ65" s="10">
        <v>10</v>
      </c>
      <c r="AK65" s="10">
        <v>100</v>
      </c>
      <c r="AL65" s="10" t="s">
        <v>14</v>
      </c>
      <c r="AM65" s="10">
        <v>3</v>
      </c>
      <c r="AN65" s="10" t="s">
        <v>14</v>
      </c>
      <c r="AO65" s="10">
        <v>3</v>
      </c>
      <c r="AP65" s="10" t="s">
        <v>14</v>
      </c>
      <c r="AQ65" s="10">
        <v>100</v>
      </c>
      <c r="AR65" s="233">
        <v>100</v>
      </c>
      <c r="AS65" s="233" t="s">
        <v>14</v>
      </c>
      <c r="AT65" s="233" t="s">
        <v>149</v>
      </c>
      <c r="AU65" s="233" t="s">
        <v>150</v>
      </c>
      <c r="AV65" s="233">
        <v>2</v>
      </c>
      <c r="AW65" s="233">
        <v>0</v>
      </c>
      <c r="AX65" s="233">
        <v>1</v>
      </c>
      <c r="AY65" s="233">
        <v>4</v>
      </c>
      <c r="AZ65" s="266" t="s">
        <v>13</v>
      </c>
      <c r="BA65" s="233" t="s">
        <v>151</v>
      </c>
      <c r="BB65" s="233" t="s">
        <v>66</v>
      </c>
      <c r="BC65" s="233" t="s">
        <v>811</v>
      </c>
      <c r="BD65" s="233" t="s">
        <v>812</v>
      </c>
      <c r="BE65" s="233" t="s">
        <v>813</v>
      </c>
      <c r="BF65" s="244" t="s">
        <v>814</v>
      </c>
    </row>
    <row r="66" spans="1:58" ht="36" customHeight="1" x14ac:dyDescent="0.25">
      <c r="A66" s="238"/>
      <c r="B66" s="227"/>
      <c r="C66" s="8" t="s">
        <v>542</v>
      </c>
      <c r="D66" s="8" t="s">
        <v>815</v>
      </c>
      <c r="E66" s="224"/>
      <c r="F66" s="224"/>
      <c r="G66" s="224"/>
      <c r="H66" s="224"/>
      <c r="I66" s="224"/>
      <c r="J66" s="224"/>
      <c r="K66" s="224"/>
      <c r="L66" s="224"/>
      <c r="M66" s="224"/>
      <c r="N66" s="231"/>
      <c r="O66" s="8" t="s">
        <v>816</v>
      </c>
      <c r="P66" s="8" t="s">
        <v>135</v>
      </c>
      <c r="Q66" s="8" t="s">
        <v>817</v>
      </c>
      <c r="R66" s="8" t="s">
        <v>137</v>
      </c>
      <c r="S66" s="8">
        <v>15</v>
      </c>
      <c r="T66" s="8" t="s">
        <v>138</v>
      </c>
      <c r="U66" s="8">
        <v>15</v>
      </c>
      <c r="V66" s="8" t="s">
        <v>77</v>
      </c>
      <c r="W66" s="8" t="s">
        <v>140</v>
      </c>
      <c r="X66" s="8">
        <v>15</v>
      </c>
      <c r="Y66" s="8" t="s">
        <v>818</v>
      </c>
      <c r="Z66" s="8" t="s">
        <v>142</v>
      </c>
      <c r="AA66" s="8">
        <v>15</v>
      </c>
      <c r="AB66" s="8" t="s">
        <v>819</v>
      </c>
      <c r="AC66" s="8" t="s">
        <v>144</v>
      </c>
      <c r="AD66" s="8">
        <v>15</v>
      </c>
      <c r="AE66" s="8" t="s">
        <v>820</v>
      </c>
      <c r="AF66" s="8" t="s">
        <v>146</v>
      </c>
      <c r="AG66" s="8">
        <v>15</v>
      </c>
      <c r="AH66" s="8" t="s">
        <v>821</v>
      </c>
      <c r="AI66" s="8" t="s">
        <v>148</v>
      </c>
      <c r="AJ66" s="8">
        <v>10</v>
      </c>
      <c r="AK66" s="8">
        <v>100</v>
      </c>
      <c r="AL66" s="8" t="s">
        <v>14</v>
      </c>
      <c r="AM66" s="8">
        <v>3</v>
      </c>
      <c r="AN66" s="8" t="s">
        <v>14</v>
      </c>
      <c r="AO66" s="8">
        <v>3</v>
      </c>
      <c r="AP66" s="8" t="s">
        <v>14</v>
      </c>
      <c r="AQ66" s="8">
        <v>100</v>
      </c>
      <c r="AR66" s="224"/>
      <c r="AS66" s="224"/>
      <c r="AT66" s="224"/>
      <c r="AU66" s="224"/>
      <c r="AV66" s="224"/>
      <c r="AW66" s="224"/>
      <c r="AX66" s="224"/>
      <c r="AY66" s="224"/>
      <c r="AZ66" s="231"/>
      <c r="BA66" s="224"/>
      <c r="BB66" s="224"/>
      <c r="BC66" s="224"/>
      <c r="BD66" s="224"/>
      <c r="BE66" s="224"/>
      <c r="BF66" s="236"/>
    </row>
    <row r="67" spans="1:58" ht="62.25" customHeight="1" x14ac:dyDescent="0.25">
      <c r="A67" s="238"/>
      <c r="B67" s="227"/>
      <c r="C67" s="8" t="s">
        <v>542</v>
      </c>
      <c r="D67" s="8" t="s">
        <v>822</v>
      </c>
      <c r="E67" s="224"/>
      <c r="F67" s="224"/>
      <c r="G67" s="224"/>
      <c r="H67" s="224"/>
      <c r="I67" s="224"/>
      <c r="J67" s="224"/>
      <c r="K67" s="224"/>
      <c r="L67" s="224"/>
      <c r="M67" s="224"/>
      <c r="N67" s="231"/>
      <c r="O67" s="8" t="s">
        <v>823</v>
      </c>
      <c r="P67" s="8" t="s">
        <v>135</v>
      </c>
      <c r="Q67" s="8" t="s">
        <v>824</v>
      </c>
      <c r="R67" s="8" t="s">
        <v>137</v>
      </c>
      <c r="S67" s="8">
        <v>15</v>
      </c>
      <c r="T67" s="8" t="s">
        <v>138</v>
      </c>
      <c r="U67" s="8">
        <v>15</v>
      </c>
      <c r="V67" s="8" t="s">
        <v>825</v>
      </c>
      <c r="W67" s="8" t="s">
        <v>140</v>
      </c>
      <c r="X67" s="8">
        <v>15</v>
      </c>
      <c r="Y67" s="8" t="s">
        <v>826</v>
      </c>
      <c r="Z67" s="8" t="s">
        <v>142</v>
      </c>
      <c r="AA67" s="8">
        <v>15</v>
      </c>
      <c r="AB67" s="8" t="s">
        <v>827</v>
      </c>
      <c r="AC67" s="8" t="s">
        <v>144</v>
      </c>
      <c r="AD67" s="8">
        <v>15</v>
      </c>
      <c r="AE67" s="8" t="s">
        <v>828</v>
      </c>
      <c r="AF67" s="8" t="s">
        <v>146</v>
      </c>
      <c r="AG67" s="8">
        <v>15</v>
      </c>
      <c r="AH67" s="8" t="s">
        <v>829</v>
      </c>
      <c r="AI67" s="8" t="s">
        <v>148</v>
      </c>
      <c r="AJ67" s="8">
        <v>10</v>
      </c>
      <c r="AK67" s="8">
        <v>100</v>
      </c>
      <c r="AL67" s="8" t="s">
        <v>14</v>
      </c>
      <c r="AM67" s="8">
        <v>3</v>
      </c>
      <c r="AN67" s="8" t="s">
        <v>14</v>
      </c>
      <c r="AO67" s="8">
        <v>3</v>
      </c>
      <c r="AP67" s="8" t="s">
        <v>14</v>
      </c>
      <c r="AQ67" s="8">
        <v>100</v>
      </c>
      <c r="AR67" s="224"/>
      <c r="AS67" s="224"/>
      <c r="AT67" s="224"/>
      <c r="AU67" s="224"/>
      <c r="AV67" s="224"/>
      <c r="AW67" s="224"/>
      <c r="AX67" s="224"/>
      <c r="AY67" s="224"/>
      <c r="AZ67" s="231"/>
      <c r="BA67" s="224"/>
      <c r="BB67" s="224"/>
      <c r="BC67" s="224"/>
      <c r="BD67" s="224"/>
      <c r="BE67" s="224"/>
      <c r="BF67" s="236"/>
    </row>
    <row r="68" spans="1:58" ht="95.25" customHeight="1" x14ac:dyDescent="0.25">
      <c r="A68" s="238"/>
      <c r="B68" s="227"/>
      <c r="C68" s="8" t="s">
        <v>830</v>
      </c>
      <c r="D68" s="8" t="s">
        <v>831</v>
      </c>
      <c r="E68" s="224"/>
      <c r="F68" s="224"/>
      <c r="G68" s="224"/>
      <c r="H68" s="224"/>
      <c r="I68" s="224"/>
      <c r="J68" s="224"/>
      <c r="K68" s="224"/>
      <c r="L68" s="224"/>
      <c r="M68" s="224"/>
      <c r="N68" s="231"/>
      <c r="O68" s="8" t="s">
        <v>832</v>
      </c>
      <c r="P68" s="8" t="s">
        <v>135</v>
      </c>
      <c r="Q68" s="8" t="s">
        <v>833</v>
      </c>
      <c r="R68" s="8" t="s">
        <v>137</v>
      </c>
      <c r="S68" s="8">
        <v>15</v>
      </c>
      <c r="T68" s="8" t="s">
        <v>138</v>
      </c>
      <c r="U68" s="8">
        <v>15</v>
      </c>
      <c r="V68" s="8" t="s">
        <v>834</v>
      </c>
      <c r="W68" s="8" t="s">
        <v>140</v>
      </c>
      <c r="X68" s="8">
        <v>15</v>
      </c>
      <c r="Y68" s="8" t="s">
        <v>818</v>
      </c>
      <c r="Z68" s="8" t="s">
        <v>142</v>
      </c>
      <c r="AA68" s="8">
        <v>15</v>
      </c>
      <c r="AB68" s="8" t="s">
        <v>835</v>
      </c>
      <c r="AC68" s="8" t="s">
        <v>144</v>
      </c>
      <c r="AD68" s="8">
        <v>15</v>
      </c>
      <c r="AE68" s="8" t="s">
        <v>836</v>
      </c>
      <c r="AF68" s="8" t="s">
        <v>146</v>
      </c>
      <c r="AG68" s="8">
        <v>15</v>
      </c>
      <c r="AH68" s="8" t="s">
        <v>837</v>
      </c>
      <c r="AI68" s="8" t="s">
        <v>148</v>
      </c>
      <c r="AJ68" s="8">
        <v>10</v>
      </c>
      <c r="AK68" s="8">
        <v>100</v>
      </c>
      <c r="AL68" s="8" t="s">
        <v>14</v>
      </c>
      <c r="AM68" s="8">
        <v>3</v>
      </c>
      <c r="AN68" s="8" t="s">
        <v>14</v>
      </c>
      <c r="AO68" s="8">
        <v>3</v>
      </c>
      <c r="AP68" s="8" t="s">
        <v>14</v>
      </c>
      <c r="AQ68" s="8">
        <v>100</v>
      </c>
      <c r="AR68" s="224"/>
      <c r="AS68" s="224"/>
      <c r="AT68" s="224"/>
      <c r="AU68" s="224"/>
      <c r="AV68" s="224"/>
      <c r="AW68" s="224"/>
      <c r="AX68" s="224"/>
      <c r="AY68" s="224"/>
      <c r="AZ68" s="231"/>
      <c r="BA68" s="224"/>
      <c r="BB68" s="224"/>
      <c r="BC68" s="224"/>
      <c r="BD68" s="224"/>
      <c r="BE68" s="224"/>
      <c r="BF68" s="236"/>
    </row>
    <row r="69" spans="1:58" ht="83.25" customHeight="1" x14ac:dyDescent="0.25">
      <c r="A69" s="238"/>
      <c r="B69" s="227"/>
      <c r="C69" s="224" t="s">
        <v>542</v>
      </c>
      <c r="D69" s="224" t="s">
        <v>815</v>
      </c>
      <c r="E69" s="224" t="s">
        <v>838</v>
      </c>
      <c r="F69" s="224" t="s">
        <v>839</v>
      </c>
      <c r="G69" s="224" t="s">
        <v>67</v>
      </c>
      <c r="H69" s="224" t="s">
        <v>840</v>
      </c>
      <c r="I69" s="224" t="s">
        <v>132</v>
      </c>
      <c r="J69" s="224" t="s">
        <v>133</v>
      </c>
      <c r="K69" s="224">
        <v>1</v>
      </c>
      <c r="L69" s="224" t="s">
        <v>12</v>
      </c>
      <c r="M69" s="224">
        <v>4</v>
      </c>
      <c r="N69" s="231" t="s">
        <v>13</v>
      </c>
      <c r="O69" s="8" t="s">
        <v>841</v>
      </c>
      <c r="P69" s="8" t="s">
        <v>135</v>
      </c>
      <c r="Q69" s="8" t="s">
        <v>842</v>
      </c>
      <c r="R69" s="8" t="s">
        <v>137</v>
      </c>
      <c r="S69" s="8">
        <v>15</v>
      </c>
      <c r="T69" s="8" t="s">
        <v>138</v>
      </c>
      <c r="U69" s="8">
        <v>15</v>
      </c>
      <c r="V69" s="8" t="s">
        <v>843</v>
      </c>
      <c r="W69" s="8" t="s">
        <v>140</v>
      </c>
      <c r="X69" s="8">
        <v>15</v>
      </c>
      <c r="Y69" s="8" t="s">
        <v>844</v>
      </c>
      <c r="Z69" s="8" t="s">
        <v>142</v>
      </c>
      <c r="AA69" s="8">
        <v>15</v>
      </c>
      <c r="AB69" s="8" t="s">
        <v>845</v>
      </c>
      <c r="AC69" s="8" t="s">
        <v>144</v>
      </c>
      <c r="AD69" s="8">
        <v>15</v>
      </c>
      <c r="AE69" s="8" t="s">
        <v>846</v>
      </c>
      <c r="AF69" s="8" t="s">
        <v>146</v>
      </c>
      <c r="AG69" s="8">
        <v>15</v>
      </c>
      <c r="AH69" s="8" t="s">
        <v>847</v>
      </c>
      <c r="AI69" s="8" t="s">
        <v>148</v>
      </c>
      <c r="AJ69" s="8">
        <v>10</v>
      </c>
      <c r="AK69" s="8">
        <v>100</v>
      </c>
      <c r="AL69" s="8" t="s">
        <v>14</v>
      </c>
      <c r="AM69" s="8">
        <v>3</v>
      </c>
      <c r="AN69" s="8" t="s">
        <v>14</v>
      </c>
      <c r="AO69" s="8">
        <v>3</v>
      </c>
      <c r="AP69" s="8" t="s">
        <v>14</v>
      </c>
      <c r="AQ69" s="8">
        <v>100</v>
      </c>
      <c r="AR69" s="224">
        <v>100</v>
      </c>
      <c r="AS69" s="224" t="s">
        <v>14</v>
      </c>
      <c r="AT69" s="224" t="s">
        <v>149</v>
      </c>
      <c r="AU69" s="224" t="s">
        <v>150</v>
      </c>
      <c r="AV69" s="224">
        <v>2</v>
      </c>
      <c r="AW69" s="224">
        <v>0</v>
      </c>
      <c r="AX69" s="224">
        <v>1</v>
      </c>
      <c r="AY69" s="224">
        <v>4</v>
      </c>
      <c r="AZ69" s="321" t="s">
        <v>13</v>
      </c>
      <c r="BA69" s="224" t="s">
        <v>151</v>
      </c>
      <c r="BB69" s="224" t="s">
        <v>68</v>
      </c>
      <c r="BC69" s="224" t="s">
        <v>811</v>
      </c>
      <c r="BD69" s="224" t="s">
        <v>848</v>
      </c>
      <c r="BE69" s="262">
        <v>44196</v>
      </c>
      <c r="BF69" s="236" t="s">
        <v>849</v>
      </c>
    </row>
    <row r="70" spans="1:58" ht="127.5" customHeight="1" thickBot="1" x14ac:dyDescent="0.3">
      <c r="A70" s="239"/>
      <c r="B70" s="270"/>
      <c r="C70" s="246"/>
      <c r="D70" s="246"/>
      <c r="E70" s="246"/>
      <c r="F70" s="246"/>
      <c r="G70" s="246"/>
      <c r="H70" s="246"/>
      <c r="I70" s="246"/>
      <c r="J70" s="246"/>
      <c r="K70" s="246"/>
      <c r="L70" s="246"/>
      <c r="M70" s="246"/>
      <c r="N70" s="232"/>
      <c r="O70" s="11" t="s">
        <v>850</v>
      </c>
      <c r="P70" s="11" t="s">
        <v>135</v>
      </c>
      <c r="Q70" s="11" t="s">
        <v>851</v>
      </c>
      <c r="R70" s="11" t="s">
        <v>137</v>
      </c>
      <c r="S70" s="11">
        <v>15</v>
      </c>
      <c r="T70" s="11" t="s">
        <v>138</v>
      </c>
      <c r="U70" s="11">
        <v>15</v>
      </c>
      <c r="V70" s="11" t="s">
        <v>852</v>
      </c>
      <c r="W70" s="11" t="s">
        <v>140</v>
      </c>
      <c r="X70" s="11">
        <v>15</v>
      </c>
      <c r="Y70" s="11" t="s">
        <v>853</v>
      </c>
      <c r="Z70" s="11" t="s">
        <v>142</v>
      </c>
      <c r="AA70" s="11">
        <v>15</v>
      </c>
      <c r="AB70" s="11" t="s">
        <v>854</v>
      </c>
      <c r="AC70" s="11" t="s">
        <v>144</v>
      </c>
      <c r="AD70" s="11">
        <v>15</v>
      </c>
      <c r="AE70" s="11" t="s">
        <v>855</v>
      </c>
      <c r="AF70" s="11" t="s">
        <v>146</v>
      </c>
      <c r="AG70" s="11">
        <v>15</v>
      </c>
      <c r="AH70" s="11" t="s">
        <v>856</v>
      </c>
      <c r="AI70" s="11" t="s">
        <v>148</v>
      </c>
      <c r="AJ70" s="11">
        <v>10</v>
      </c>
      <c r="AK70" s="11">
        <v>100</v>
      </c>
      <c r="AL70" s="11" t="s">
        <v>14</v>
      </c>
      <c r="AM70" s="11">
        <v>3</v>
      </c>
      <c r="AN70" s="11" t="s">
        <v>14</v>
      </c>
      <c r="AO70" s="11">
        <v>3</v>
      </c>
      <c r="AP70" s="11" t="s">
        <v>14</v>
      </c>
      <c r="AQ70" s="11">
        <v>100</v>
      </c>
      <c r="AR70" s="246"/>
      <c r="AS70" s="246"/>
      <c r="AT70" s="246"/>
      <c r="AU70" s="246"/>
      <c r="AV70" s="246"/>
      <c r="AW70" s="246"/>
      <c r="AX70" s="246"/>
      <c r="AY70" s="246"/>
      <c r="AZ70" s="322"/>
      <c r="BA70" s="246"/>
      <c r="BB70" s="246"/>
      <c r="BC70" s="246"/>
      <c r="BD70" s="246"/>
      <c r="BE70" s="246"/>
      <c r="BF70" s="245"/>
    </row>
    <row r="71" spans="1:58" ht="73.5" customHeight="1" x14ac:dyDescent="0.25">
      <c r="A71" s="229">
        <v>18</v>
      </c>
      <c r="B71" s="267" t="s">
        <v>857</v>
      </c>
      <c r="C71" s="13" t="s">
        <v>858</v>
      </c>
      <c r="D71" s="13" t="s">
        <v>859</v>
      </c>
      <c r="E71" s="251" t="s">
        <v>860</v>
      </c>
      <c r="F71" s="251" t="s">
        <v>861</v>
      </c>
      <c r="G71" s="251" t="s">
        <v>862</v>
      </c>
      <c r="H71" s="251" t="s">
        <v>863</v>
      </c>
      <c r="I71" s="251" t="s">
        <v>132</v>
      </c>
      <c r="J71" s="251" t="s">
        <v>34</v>
      </c>
      <c r="K71" s="251">
        <v>3</v>
      </c>
      <c r="L71" s="251" t="s">
        <v>12</v>
      </c>
      <c r="M71" s="251">
        <v>4</v>
      </c>
      <c r="N71" s="258" t="s">
        <v>32</v>
      </c>
      <c r="O71" s="13" t="s">
        <v>864</v>
      </c>
      <c r="P71" s="13" t="s">
        <v>135</v>
      </c>
      <c r="Q71" s="13" t="s">
        <v>865</v>
      </c>
      <c r="R71" s="13" t="s">
        <v>137</v>
      </c>
      <c r="S71" s="13">
        <v>15</v>
      </c>
      <c r="T71" s="13" t="s">
        <v>138</v>
      </c>
      <c r="U71" s="13">
        <v>15</v>
      </c>
      <c r="V71" s="13" t="s">
        <v>234</v>
      </c>
      <c r="W71" s="13" t="s">
        <v>140</v>
      </c>
      <c r="X71" s="13">
        <v>15</v>
      </c>
      <c r="Y71" s="13" t="s">
        <v>866</v>
      </c>
      <c r="Z71" s="13" t="s">
        <v>142</v>
      </c>
      <c r="AA71" s="13">
        <v>15</v>
      </c>
      <c r="AB71" s="13" t="s">
        <v>867</v>
      </c>
      <c r="AC71" s="13" t="s">
        <v>144</v>
      </c>
      <c r="AD71" s="13">
        <v>15</v>
      </c>
      <c r="AE71" s="13" t="s">
        <v>868</v>
      </c>
      <c r="AF71" s="13" t="s">
        <v>146</v>
      </c>
      <c r="AG71" s="13">
        <v>15</v>
      </c>
      <c r="AH71" s="13" t="s">
        <v>869</v>
      </c>
      <c r="AI71" s="13" t="s">
        <v>148</v>
      </c>
      <c r="AJ71" s="13">
        <v>10</v>
      </c>
      <c r="AK71" s="13">
        <v>100</v>
      </c>
      <c r="AL71" s="13" t="s">
        <v>14</v>
      </c>
      <c r="AM71" s="13">
        <v>3</v>
      </c>
      <c r="AN71" s="13" t="s">
        <v>14</v>
      </c>
      <c r="AO71" s="13">
        <v>3</v>
      </c>
      <c r="AP71" s="13" t="s">
        <v>14</v>
      </c>
      <c r="AQ71" s="13">
        <v>100</v>
      </c>
      <c r="AR71" s="251">
        <v>100</v>
      </c>
      <c r="AS71" s="251" t="s">
        <v>14</v>
      </c>
      <c r="AT71" s="251" t="s">
        <v>149</v>
      </c>
      <c r="AU71" s="251" t="s">
        <v>150</v>
      </c>
      <c r="AV71" s="251">
        <v>2</v>
      </c>
      <c r="AW71" s="251">
        <v>0</v>
      </c>
      <c r="AX71" s="251">
        <v>1</v>
      </c>
      <c r="AY71" s="251">
        <v>4</v>
      </c>
      <c r="AZ71" s="323" t="s">
        <v>13</v>
      </c>
      <c r="BA71" s="251" t="s">
        <v>870</v>
      </c>
      <c r="BB71" s="13" t="s">
        <v>871</v>
      </c>
      <c r="BC71" s="13" t="s">
        <v>872</v>
      </c>
      <c r="BD71" s="13" t="s">
        <v>873</v>
      </c>
      <c r="BE71" s="13" t="s">
        <v>874</v>
      </c>
      <c r="BF71" s="324" t="s">
        <v>875</v>
      </c>
    </row>
    <row r="72" spans="1:58" ht="79.5" customHeight="1" x14ac:dyDescent="0.25">
      <c r="A72" s="220"/>
      <c r="B72" s="227"/>
      <c r="C72" s="8" t="s">
        <v>858</v>
      </c>
      <c r="D72" s="8" t="s">
        <v>876</v>
      </c>
      <c r="E72" s="224"/>
      <c r="F72" s="224"/>
      <c r="G72" s="224"/>
      <c r="H72" s="224"/>
      <c r="I72" s="224"/>
      <c r="J72" s="224"/>
      <c r="K72" s="224"/>
      <c r="L72" s="224"/>
      <c r="M72" s="224"/>
      <c r="N72" s="259"/>
      <c r="O72" s="8" t="s">
        <v>877</v>
      </c>
      <c r="P72" s="8" t="s">
        <v>135</v>
      </c>
      <c r="Q72" s="8" t="s">
        <v>865</v>
      </c>
      <c r="R72" s="8" t="s">
        <v>137</v>
      </c>
      <c r="S72" s="8">
        <v>15</v>
      </c>
      <c r="T72" s="8" t="s">
        <v>138</v>
      </c>
      <c r="U72" s="8">
        <v>15</v>
      </c>
      <c r="V72" s="8" t="s">
        <v>234</v>
      </c>
      <c r="W72" s="8" t="s">
        <v>140</v>
      </c>
      <c r="X72" s="8">
        <v>15</v>
      </c>
      <c r="Y72" s="8" t="s">
        <v>878</v>
      </c>
      <c r="Z72" s="8" t="s">
        <v>142</v>
      </c>
      <c r="AA72" s="8">
        <v>15</v>
      </c>
      <c r="AB72" s="8" t="s">
        <v>879</v>
      </c>
      <c r="AC72" s="8" t="s">
        <v>144</v>
      </c>
      <c r="AD72" s="8">
        <v>15</v>
      </c>
      <c r="AE72" s="8" t="s">
        <v>880</v>
      </c>
      <c r="AF72" s="8" t="s">
        <v>146</v>
      </c>
      <c r="AG72" s="8">
        <v>15</v>
      </c>
      <c r="AH72" s="8" t="s">
        <v>881</v>
      </c>
      <c r="AI72" s="8" t="s">
        <v>148</v>
      </c>
      <c r="AJ72" s="8">
        <v>10</v>
      </c>
      <c r="AK72" s="8">
        <v>100</v>
      </c>
      <c r="AL72" s="8" t="s">
        <v>14</v>
      </c>
      <c r="AM72" s="8">
        <v>3</v>
      </c>
      <c r="AN72" s="8" t="s">
        <v>14</v>
      </c>
      <c r="AO72" s="8">
        <v>3</v>
      </c>
      <c r="AP72" s="8" t="s">
        <v>14</v>
      </c>
      <c r="AQ72" s="8">
        <v>100</v>
      </c>
      <c r="AR72" s="224"/>
      <c r="AS72" s="224"/>
      <c r="AT72" s="224"/>
      <c r="AU72" s="224"/>
      <c r="AV72" s="224"/>
      <c r="AW72" s="224"/>
      <c r="AX72" s="224"/>
      <c r="AY72" s="224"/>
      <c r="AZ72" s="321"/>
      <c r="BA72" s="224"/>
      <c r="BB72" s="8" t="s">
        <v>882</v>
      </c>
      <c r="BC72" s="8" t="s">
        <v>872</v>
      </c>
      <c r="BD72" s="8" t="s">
        <v>873</v>
      </c>
      <c r="BE72" s="8" t="s">
        <v>883</v>
      </c>
      <c r="BF72" s="261"/>
    </row>
    <row r="73" spans="1:58" ht="108" customHeight="1" thickBot="1" x14ac:dyDescent="0.3">
      <c r="A73" s="221"/>
      <c r="B73" s="268"/>
      <c r="C73" s="9" t="s">
        <v>858</v>
      </c>
      <c r="D73" s="9" t="s">
        <v>884</v>
      </c>
      <c r="E73" s="9" t="s">
        <v>885</v>
      </c>
      <c r="F73" s="9" t="s">
        <v>886</v>
      </c>
      <c r="G73" s="9" t="s">
        <v>887</v>
      </c>
      <c r="H73" s="9" t="s">
        <v>888</v>
      </c>
      <c r="I73" s="9" t="s">
        <v>132</v>
      </c>
      <c r="J73" s="9" t="s">
        <v>18</v>
      </c>
      <c r="K73" s="9">
        <v>2</v>
      </c>
      <c r="L73" s="9" t="s">
        <v>19</v>
      </c>
      <c r="M73" s="9">
        <v>3</v>
      </c>
      <c r="N73" s="67" t="s">
        <v>19</v>
      </c>
      <c r="O73" s="9" t="s">
        <v>889</v>
      </c>
      <c r="P73" s="9" t="s">
        <v>135</v>
      </c>
      <c r="Q73" s="9" t="s">
        <v>890</v>
      </c>
      <c r="R73" s="9" t="s">
        <v>137</v>
      </c>
      <c r="S73" s="9">
        <v>15</v>
      </c>
      <c r="T73" s="9" t="s">
        <v>138</v>
      </c>
      <c r="U73" s="9">
        <v>15</v>
      </c>
      <c r="V73" s="9" t="s">
        <v>73</v>
      </c>
      <c r="W73" s="9" t="s">
        <v>140</v>
      </c>
      <c r="X73" s="9">
        <v>15</v>
      </c>
      <c r="Y73" s="9" t="s">
        <v>891</v>
      </c>
      <c r="Z73" s="9" t="s">
        <v>142</v>
      </c>
      <c r="AA73" s="9">
        <v>15</v>
      </c>
      <c r="AB73" s="9" t="s">
        <v>892</v>
      </c>
      <c r="AC73" s="9" t="s">
        <v>144</v>
      </c>
      <c r="AD73" s="9">
        <v>15</v>
      </c>
      <c r="AE73" s="9" t="s">
        <v>893</v>
      </c>
      <c r="AF73" s="9" t="s">
        <v>146</v>
      </c>
      <c r="AG73" s="9">
        <v>15</v>
      </c>
      <c r="AH73" s="9" t="s">
        <v>894</v>
      </c>
      <c r="AI73" s="9" t="s">
        <v>148</v>
      </c>
      <c r="AJ73" s="9">
        <v>10</v>
      </c>
      <c r="AK73" s="9">
        <v>100</v>
      </c>
      <c r="AL73" s="9" t="s">
        <v>14</v>
      </c>
      <c r="AM73" s="9">
        <v>3</v>
      </c>
      <c r="AN73" s="9" t="s">
        <v>14</v>
      </c>
      <c r="AO73" s="9">
        <v>3</v>
      </c>
      <c r="AP73" s="9" t="s">
        <v>14</v>
      </c>
      <c r="AQ73" s="9">
        <v>100</v>
      </c>
      <c r="AR73" s="9">
        <v>100</v>
      </c>
      <c r="AS73" s="9" t="s">
        <v>14</v>
      </c>
      <c r="AT73" s="9" t="s">
        <v>149</v>
      </c>
      <c r="AU73" s="9" t="s">
        <v>150</v>
      </c>
      <c r="AV73" s="9">
        <v>2</v>
      </c>
      <c r="AW73" s="9">
        <v>0</v>
      </c>
      <c r="AX73" s="9">
        <v>1</v>
      </c>
      <c r="AY73" s="9">
        <v>3</v>
      </c>
      <c r="AZ73" s="67" t="s">
        <v>19</v>
      </c>
      <c r="BA73" s="9" t="s">
        <v>895</v>
      </c>
      <c r="BB73" s="9" t="s">
        <v>896</v>
      </c>
      <c r="BC73" s="9" t="s">
        <v>872</v>
      </c>
      <c r="BD73" s="9" t="s">
        <v>873</v>
      </c>
      <c r="BE73" s="9" t="s">
        <v>731</v>
      </c>
      <c r="BF73" s="31" t="s">
        <v>897</v>
      </c>
    </row>
    <row r="74" spans="1:58" s="52" customFormat="1" ht="80.25" customHeight="1" x14ac:dyDescent="0.25">
      <c r="A74" s="325">
        <v>17</v>
      </c>
      <c r="B74" s="227" t="s">
        <v>898</v>
      </c>
      <c r="C74" s="49" t="s">
        <v>899</v>
      </c>
      <c r="D74" s="50" t="s">
        <v>900</v>
      </c>
      <c r="E74" s="225" t="s">
        <v>901</v>
      </c>
      <c r="F74" s="225" t="s">
        <v>902</v>
      </c>
      <c r="G74" s="225" t="s">
        <v>54</v>
      </c>
      <c r="H74" s="225" t="s">
        <v>903</v>
      </c>
      <c r="I74" s="225" t="s">
        <v>132</v>
      </c>
      <c r="J74" s="225" t="s">
        <v>34</v>
      </c>
      <c r="K74" s="225">
        <v>3</v>
      </c>
      <c r="L74" s="225" t="s">
        <v>12</v>
      </c>
      <c r="M74" s="225">
        <v>4</v>
      </c>
      <c r="N74" s="260" t="s">
        <v>32</v>
      </c>
      <c r="O74" s="51" t="s">
        <v>904</v>
      </c>
      <c r="P74" s="8" t="s">
        <v>135</v>
      </c>
      <c r="Q74" s="51" t="s">
        <v>905</v>
      </c>
      <c r="R74" s="8" t="s">
        <v>137</v>
      </c>
      <c r="S74" s="8">
        <v>15</v>
      </c>
      <c r="T74" s="8" t="s">
        <v>138</v>
      </c>
      <c r="U74" s="8">
        <v>15</v>
      </c>
      <c r="V74" s="51" t="s">
        <v>698</v>
      </c>
      <c r="W74" s="51" t="s">
        <v>140</v>
      </c>
      <c r="X74" s="8">
        <v>15</v>
      </c>
      <c r="Y74" s="51" t="s">
        <v>906</v>
      </c>
      <c r="Z74" s="51" t="s">
        <v>142</v>
      </c>
      <c r="AA74" s="8">
        <v>15</v>
      </c>
      <c r="AB74" s="51" t="s">
        <v>907</v>
      </c>
      <c r="AC74" s="8" t="s">
        <v>144</v>
      </c>
      <c r="AD74" s="8">
        <v>15</v>
      </c>
      <c r="AE74" s="51" t="s">
        <v>908</v>
      </c>
      <c r="AF74" s="51" t="s">
        <v>146</v>
      </c>
      <c r="AG74" s="8">
        <v>15</v>
      </c>
      <c r="AH74" s="51" t="s">
        <v>909</v>
      </c>
      <c r="AI74" s="51" t="s">
        <v>148</v>
      </c>
      <c r="AJ74" s="8">
        <v>10</v>
      </c>
      <c r="AK74" s="8">
        <v>100</v>
      </c>
      <c r="AL74" s="8" t="s">
        <v>14</v>
      </c>
      <c r="AM74" s="8">
        <v>3</v>
      </c>
      <c r="AN74" s="8" t="s">
        <v>14</v>
      </c>
      <c r="AO74" s="8">
        <v>3</v>
      </c>
      <c r="AP74" s="8" t="s">
        <v>14</v>
      </c>
      <c r="AQ74" s="8">
        <v>100</v>
      </c>
      <c r="AR74" s="225">
        <v>75</v>
      </c>
      <c r="AS74" s="225" t="s">
        <v>19</v>
      </c>
      <c r="AT74" s="225" t="s">
        <v>149</v>
      </c>
      <c r="AU74" s="225" t="s">
        <v>150</v>
      </c>
      <c r="AV74" s="225">
        <v>1</v>
      </c>
      <c r="AW74" s="225">
        <v>0</v>
      </c>
      <c r="AX74" s="225">
        <v>2</v>
      </c>
      <c r="AY74" s="225">
        <v>4</v>
      </c>
      <c r="AZ74" s="241" t="s">
        <v>13</v>
      </c>
      <c r="BA74" s="225" t="s">
        <v>151</v>
      </c>
      <c r="BB74" s="51" t="s">
        <v>313</v>
      </c>
      <c r="BC74" s="51" t="s">
        <v>910</v>
      </c>
      <c r="BD74" s="51" t="s">
        <v>911</v>
      </c>
      <c r="BE74" s="51" t="s">
        <v>698</v>
      </c>
      <c r="BF74" s="51" t="s">
        <v>912</v>
      </c>
    </row>
    <row r="75" spans="1:58" s="55" customFormat="1" ht="134.25" customHeight="1" thickBot="1" x14ac:dyDescent="0.3">
      <c r="A75" s="325"/>
      <c r="B75" s="227"/>
      <c r="C75" s="53" t="s">
        <v>913</v>
      </c>
      <c r="D75" s="54" t="s">
        <v>914</v>
      </c>
      <c r="E75" s="251"/>
      <c r="F75" s="251"/>
      <c r="G75" s="251"/>
      <c r="H75" s="251"/>
      <c r="I75" s="251"/>
      <c r="J75" s="251"/>
      <c r="K75" s="251"/>
      <c r="L75" s="251"/>
      <c r="M75" s="251"/>
      <c r="N75" s="258"/>
      <c r="O75" s="51" t="s">
        <v>915</v>
      </c>
      <c r="P75" s="8" t="s">
        <v>605</v>
      </c>
      <c r="Q75" s="51" t="s">
        <v>916</v>
      </c>
      <c r="R75" s="8" t="s">
        <v>137</v>
      </c>
      <c r="S75" s="8">
        <v>15</v>
      </c>
      <c r="T75" s="8" t="s">
        <v>138</v>
      </c>
      <c r="U75" s="8">
        <v>15</v>
      </c>
      <c r="V75" s="51" t="s">
        <v>917</v>
      </c>
      <c r="W75" s="51" t="s">
        <v>140</v>
      </c>
      <c r="X75" s="8">
        <v>15</v>
      </c>
      <c r="Y75" s="51" t="s">
        <v>918</v>
      </c>
      <c r="Z75" s="51" t="s">
        <v>500</v>
      </c>
      <c r="AA75" s="8">
        <v>10</v>
      </c>
      <c r="AB75" s="51" t="s">
        <v>919</v>
      </c>
      <c r="AC75" s="8" t="s">
        <v>144</v>
      </c>
      <c r="AD75" s="8">
        <v>15</v>
      </c>
      <c r="AE75" s="51" t="s">
        <v>920</v>
      </c>
      <c r="AF75" s="51" t="s">
        <v>146</v>
      </c>
      <c r="AG75" s="8">
        <v>15</v>
      </c>
      <c r="AH75" s="51" t="s">
        <v>921</v>
      </c>
      <c r="AI75" s="51" t="s">
        <v>148</v>
      </c>
      <c r="AJ75" s="8">
        <v>10</v>
      </c>
      <c r="AK75" s="8">
        <v>95</v>
      </c>
      <c r="AL75" s="8" t="s">
        <v>19</v>
      </c>
      <c r="AM75" s="8">
        <v>2</v>
      </c>
      <c r="AN75" s="8" t="s">
        <v>14</v>
      </c>
      <c r="AO75" s="8">
        <v>3</v>
      </c>
      <c r="AP75" s="8" t="s">
        <v>19</v>
      </c>
      <c r="AQ75" s="8">
        <v>50</v>
      </c>
      <c r="AR75" s="251"/>
      <c r="AS75" s="251"/>
      <c r="AT75" s="251"/>
      <c r="AU75" s="251"/>
      <c r="AV75" s="251"/>
      <c r="AW75" s="251"/>
      <c r="AX75" s="251"/>
      <c r="AY75" s="251"/>
      <c r="AZ75" s="269"/>
      <c r="BA75" s="251"/>
      <c r="BB75" s="51" t="s">
        <v>922</v>
      </c>
      <c r="BC75" s="51" t="s">
        <v>923</v>
      </c>
      <c r="BD75" s="51" t="s">
        <v>911</v>
      </c>
      <c r="BE75" s="51" t="s">
        <v>924</v>
      </c>
      <c r="BF75" s="51" t="s">
        <v>925</v>
      </c>
    </row>
    <row r="76" spans="1:58" ht="83.25" customHeight="1" x14ac:dyDescent="0.25">
      <c r="A76" s="283">
        <v>20</v>
      </c>
      <c r="B76" s="226" t="s">
        <v>926</v>
      </c>
      <c r="C76" s="10" t="s">
        <v>927</v>
      </c>
      <c r="D76" s="10" t="s">
        <v>928</v>
      </c>
      <c r="E76" s="233" t="s">
        <v>929</v>
      </c>
      <c r="F76" s="233" t="s">
        <v>930</v>
      </c>
      <c r="G76" s="233" t="s">
        <v>931</v>
      </c>
      <c r="H76" s="233" t="s">
        <v>932</v>
      </c>
      <c r="I76" s="233" t="s">
        <v>132</v>
      </c>
      <c r="J76" s="233" t="s">
        <v>34</v>
      </c>
      <c r="K76" s="233">
        <v>3</v>
      </c>
      <c r="L76" s="233" t="s">
        <v>12</v>
      </c>
      <c r="M76" s="233">
        <v>4</v>
      </c>
      <c r="N76" s="274" t="s">
        <v>32</v>
      </c>
      <c r="O76" s="10" t="s">
        <v>933</v>
      </c>
      <c r="P76" s="10" t="s">
        <v>135</v>
      </c>
      <c r="Q76" s="10" t="s">
        <v>934</v>
      </c>
      <c r="R76" s="10" t="s">
        <v>137</v>
      </c>
      <c r="S76" s="10">
        <v>15</v>
      </c>
      <c r="T76" s="10" t="s">
        <v>138</v>
      </c>
      <c r="U76" s="10">
        <v>15</v>
      </c>
      <c r="V76" s="10" t="s">
        <v>935</v>
      </c>
      <c r="W76" s="10" t="s">
        <v>140</v>
      </c>
      <c r="X76" s="10">
        <v>15</v>
      </c>
      <c r="Y76" s="10" t="s">
        <v>936</v>
      </c>
      <c r="Z76" s="10" t="s">
        <v>142</v>
      </c>
      <c r="AA76" s="10">
        <v>15</v>
      </c>
      <c r="AB76" s="10" t="s">
        <v>937</v>
      </c>
      <c r="AC76" s="10" t="s">
        <v>144</v>
      </c>
      <c r="AD76" s="10">
        <v>15</v>
      </c>
      <c r="AE76" s="10" t="s">
        <v>938</v>
      </c>
      <c r="AF76" s="10" t="s">
        <v>146</v>
      </c>
      <c r="AG76" s="10">
        <v>15</v>
      </c>
      <c r="AH76" s="10" t="s">
        <v>939</v>
      </c>
      <c r="AI76" s="10" t="s">
        <v>148</v>
      </c>
      <c r="AJ76" s="10">
        <v>10</v>
      </c>
      <c r="AK76" s="10">
        <v>100</v>
      </c>
      <c r="AL76" s="10" t="s">
        <v>14</v>
      </c>
      <c r="AM76" s="10">
        <v>3</v>
      </c>
      <c r="AN76" s="10" t="s">
        <v>14</v>
      </c>
      <c r="AO76" s="10">
        <v>3</v>
      </c>
      <c r="AP76" s="10" t="s">
        <v>14</v>
      </c>
      <c r="AQ76" s="10">
        <v>100</v>
      </c>
      <c r="AR76" s="233">
        <v>100</v>
      </c>
      <c r="AS76" s="233" t="s">
        <v>14</v>
      </c>
      <c r="AT76" s="233" t="s">
        <v>149</v>
      </c>
      <c r="AU76" s="233" t="s">
        <v>150</v>
      </c>
      <c r="AV76" s="233">
        <v>2</v>
      </c>
      <c r="AW76" s="233">
        <v>0</v>
      </c>
      <c r="AX76" s="233">
        <v>1</v>
      </c>
      <c r="AY76" s="233">
        <v>4</v>
      </c>
      <c r="AZ76" s="266" t="s">
        <v>13</v>
      </c>
      <c r="BA76" s="233" t="s">
        <v>151</v>
      </c>
      <c r="BB76" s="10" t="s">
        <v>940</v>
      </c>
      <c r="BC76" s="10" t="s">
        <v>941</v>
      </c>
      <c r="BD76" s="10" t="s">
        <v>941</v>
      </c>
      <c r="BE76" s="56" t="s">
        <v>941</v>
      </c>
      <c r="BF76" s="21" t="s">
        <v>941</v>
      </c>
    </row>
    <row r="77" spans="1:58" ht="225" customHeight="1" thickBot="1" x14ac:dyDescent="0.3">
      <c r="A77" s="284"/>
      <c r="B77" s="270"/>
      <c r="C77" s="11" t="s">
        <v>942</v>
      </c>
      <c r="D77" s="11" t="s">
        <v>943</v>
      </c>
      <c r="E77" s="246"/>
      <c r="F77" s="246"/>
      <c r="G77" s="246"/>
      <c r="H77" s="246"/>
      <c r="I77" s="246"/>
      <c r="J77" s="246"/>
      <c r="K77" s="246"/>
      <c r="L77" s="246"/>
      <c r="M77" s="246"/>
      <c r="N77" s="275"/>
      <c r="O77" s="11" t="s">
        <v>944</v>
      </c>
      <c r="P77" s="11" t="s">
        <v>135</v>
      </c>
      <c r="Q77" s="11" t="s">
        <v>945</v>
      </c>
      <c r="R77" s="11" t="s">
        <v>137</v>
      </c>
      <c r="S77" s="11">
        <v>15</v>
      </c>
      <c r="T77" s="11" t="s">
        <v>138</v>
      </c>
      <c r="U77" s="11">
        <v>15</v>
      </c>
      <c r="V77" s="11" t="s">
        <v>549</v>
      </c>
      <c r="W77" s="11" t="s">
        <v>140</v>
      </c>
      <c r="X77" s="11">
        <v>15</v>
      </c>
      <c r="Y77" s="11" t="s">
        <v>946</v>
      </c>
      <c r="Z77" s="11" t="s">
        <v>142</v>
      </c>
      <c r="AA77" s="11">
        <v>15</v>
      </c>
      <c r="AB77" s="11" t="s">
        <v>947</v>
      </c>
      <c r="AC77" s="11" t="s">
        <v>144</v>
      </c>
      <c r="AD77" s="11">
        <v>15</v>
      </c>
      <c r="AE77" s="11" t="s">
        <v>948</v>
      </c>
      <c r="AF77" s="11" t="s">
        <v>146</v>
      </c>
      <c r="AG77" s="11">
        <v>15</v>
      </c>
      <c r="AH77" s="11" t="s">
        <v>949</v>
      </c>
      <c r="AI77" s="11" t="s">
        <v>148</v>
      </c>
      <c r="AJ77" s="11">
        <v>10</v>
      </c>
      <c r="AK77" s="11">
        <v>100</v>
      </c>
      <c r="AL77" s="11" t="s">
        <v>14</v>
      </c>
      <c r="AM77" s="11">
        <v>3</v>
      </c>
      <c r="AN77" s="11" t="s">
        <v>14</v>
      </c>
      <c r="AO77" s="11">
        <v>3</v>
      </c>
      <c r="AP77" s="11" t="s">
        <v>14</v>
      </c>
      <c r="AQ77" s="11">
        <v>100</v>
      </c>
      <c r="AR77" s="246"/>
      <c r="AS77" s="246"/>
      <c r="AT77" s="246"/>
      <c r="AU77" s="246"/>
      <c r="AV77" s="246"/>
      <c r="AW77" s="246"/>
      <c r="AX77" s="246"/>
      <c r="AY77" s="246"/>
      <c r="AZ77" s="232"/>
      <c r="BA77" s="246"/>
      <c r="BB77" s="11" t="s">
        <v>940</v>
      </c>
      <c r="BC77" s="11" t="s">
        <v>941</v>
      </c>
      <c r="BD77" s="11" t="s">
        <v>941</v>
      </c>
      <c r="BE77" s="57" t="s">
        <v>941</v>
      </c>
      <c r="BF77" s="23" t="s">
        <v>941</v>
      </c>
    </row>
    <row r="78" spans="1:58" ht="30" customHeight="1" x14ac:dyDescent="0.25">
      <c r="A78" s="283">
        <v>21</v>
      </c>
      <c r="B78" s="226" t="s">
        <v>950</v>
      </c>
      <c r="C78" s="10" t="s">
        <v>951</v>
      </c>
      <c r="D78" s="10" t="s">
        <v>952</v>
      </c>
      <c r="E78" s="233" t="s">
        <v>953</v>
      </c>
      <c r="F78" s="233" t="s">
        <v>954</v>
      </c>
      <c r="G78" s="233" t="s">
        <v>69</v>
      </c>
      <c r="H78" s="233" t="s">
        <v>70</v>
      </c>
      <c r="I78" s="233" t="s">
        <v>132</v>
      </c>
      <c r="J78" s="233" t="s">
        <v>18</v>
      </c>
      <c r="K78" s="233">
        <v>2</v>
      </c>
      <c r="L78" s="233" t="s">
        <v>12</v>
      </c>
      <c r="M78" s="233">
        <v>4</v>
      </c>
      <c r="N78" s="266" t="s">
        <v>13</v>
      </c>
      <c r="O78" s="10" t="s">
        <v>955</v>
      </c>
      <c r="P78" s="10" t="s">
        <v>135</v>
      </c>
      <c r="Q78" s="10" t="s">
        <v>956</v>
      </c>
      <c r="R78" s="10" t="s">
        <v>137</v>
      </c>
      <c r="S78" s="10">
        <v>15</v>
      </c>
      <c r="T78" s="10" t="s">
        <v>138</v>
      </c>
      <c r="U78" s="10">
        <v>15</v>
      </c>
      <c r="V78" s="10" t="s">
        <v>308</v>
      </c>
      <c r="W78" s="10" t="s">
        <v>140</v>
      </c>
      <c r="X78" s="10">
        <v>15</v>
      </c>
      <c r="Y78" s="10" t="s">
        <v>957</v>
      </c>
      <c r="Z78" s="10" t="s">
        <v>142</v>
      </c>
      <c r="AA78" s="10">
        <v>15</v>
      </c>
      <c r="AB78" s="10" t="s">
        <v>958</v>
      </c>
      <c r="AC78" s="10" t="s">
        <v>144</v>
      </c>
      <c r="AD78" s="10">
        <v>15</v>
      </c>
      <c r="AE78" s="10" t="s">
        <v>959</v>
      </c>
      <c r="AF78" s="10" t="s">
        <v>146</v>
      </c>
      <c r="AG78" s="10">
        <v>15</v>
      </c>
      <c r="AH78" s="10" t="s">
        <v>960</v>
      </c>
      <c r="AI78" s="10" t="s">
        <v>148</v>
      </c>
      <c r="AJ78" s="10">
        <v>10</v>
      </c>
      <c r="AK78" s="10">
        <v>100</v>
      </c>
      <c r="AL78" s="10" t="s">
        <v>14</v>
      </c>
      <c r="AM78" s="10">
        <v>3</v>
      </c>
      <c r="AN78" s="10" t="s">
        <v>14</v>
      </c>
      <c r="AO78" s="10">
        <v>3</v>
      </c>
      <c r="AP78" s="10" t="s">
        <v>14</v>
      </c>
      <c r="AQ78" s="10">
        <v>100</v>
      </c>
      <c r="AR78" s="326">
        <v>100</v>
      </c>
      <c r="AS78" s="233" t="s">
        <v>14</v>
      </c>
      <c r="AT78" s="233" t="s">
        <v>149</v>
      </c>
      <c r="AU78" s="233" t="s">
        <v>150</v>
      </c>
      <c r="AV78" s="233">
        <v>2</v>
      </c>
      <c r="AW78" s="233">
        <v>0</v>
      </c>
      <c r="AX78" s="233">
        <v>1</v>
      </c>
      <c r="AY78" s="233">
        <v>4</v>
      </c>
      <c r="AZ78" s="266" t="s">
        <v>13</v>
      </c>
      <c r="BA78" s="233" t="s">
        <v>151</v>
      </c>
      <c r="BB78" s="233" t="s">
        <v>71</v>
      </c>
      <c r="BC78" s="233" t="s">
        <v>961</v>
      </c>
      <c r="BD78" s="233" t="s">
        <v>962</v>
      </c>
      <c r="BE78" s="233" t="s">
        <v>963</v>
      </c>
      <c r="BF78" s="244" t="s">
        <v>964</v>
      </c>
    </row>
    <row r="79" spans="1:58" ht="118.5" customHeight="1" x14ac:dyDescent="0.25">
      <c r="A79" s="220"/>
      <c r="B79" s="227"/>
      <c r="C79" s="8" t="s">
        <v>717</v>
      </c>
      <c r="D79" s="8" t="s">
        <v>965</v>
      </c>
      <c r="E79" s="224"/>
      <c r="F79" s="224"/>
      <c r="G79" s="224"/>
      <c r="H79" s="224"/>
      <c r="I79" s="224"/>
      <c r="J79" s="224"/>
      <c r="K79" s="224"/>
      <c r="L79" s="224"/>
      <c r="M79" s="224"/>
      <c r="N79" s="231"/>
      <c r="O79" s="8" t="s">
        <v>966</v>
      </c>
      <c r="P79" s="8" t="s">
        <v>135</v>
      </c>
      <c r="Q79" s="8" t="s">
        <v>967</v>
      </c>
      <c r="R79" s="8" t="s">
        <v>137</v>
      </c>
      <c r="S79" s="8">
        <v>15</v>
      </c>
      <c r="T79" s="8" t="s">
        <v>138</v>
      </c>
      <c r="U79" s="8">
        <v>15</v>
      </c>
      <c r="V79" s="8" t="s">
        <v>308</v>
      </c>
      <c r="W79" s="8" t="s">
        <v>140</v>
      </c>
      <c r="X79" s="8">
        <v>15</v>
      </c>
      <c r="Y79" s="8" t="s">
        <v>968</v>
      </c>
      <c r="Z79" s="8" t="s">
        <v>142</v>
      </c>
      <c r="AA79" s="8">
        <v>15</v>
      </c>
      <c r="AB79" s="8" t="s">
        <v>969</v>
      </c>
      <c r="AC79" s="8" t="s">
        <v>144</v>
      </c>
      <c r="AD79" s="8">
        <v>15</v>
      </c>
      <c r="AE79" s="8" t="s">
        <v>970</v>
      </c>
      <c r="AF79" s="8" t="s">
        <v>146</v>
      </c>
      <c r="AG79" s="8">
        <v>15</v>
      </c>
      <c r="AH79" s="8" t="s">
        <v>971</v>
      </c>
      <c r="AI79" s="8" t="s">
        <v>148</v>
      </c>
      <c r="AJ79" s="8">
        <v>10</v>
      </c>
      <c r="AK79" s="8">
        <v>100</v>
      </c>
      <c r="AL79" s="8" t="s">
        <v>14</v>
      </c>
      <c r="AM79" s="8">
        <v>3</v>
      </c>
      <c r="AN79" s="8" t="s">
        <v>14</v>
      </c>
      <c r="AO79" s="8">
        <v>3</v>
      </c>
      <c r="AP79" s="8" t="s">
        <v>14</v>
      </c>
      <c r="AQ79" s="8">
        <v>100</v>
      </c>
      <c r="AR79" s="327"/>
      <c r="AS79" s="224"/>
      <c r="AT79" s="224"/>
      <c r="AU79" s="224"/>
      <c r="AV79" s="224"/>
      <c r="AW79" s="224"/>
      <c r="AX79" s="224"/>
      <c r="AY79" s="224"/>
      <c r="AZ79" s="231"/>
      <c r="BA79" s="224"/>
      <c r="BB79" s="224"/>
      <c r="BC79" s="224"/>
      <c r="BD79" s="224"/>
      <c r="BE79" s="224"/>
      <c r="BF79" s="236"/>
    </row>
    <row r="80" spans="1:58" ht="38.25" customHeight="1" thickBot="1" x14ac:dyDescent="0.3">
      <c r="A80" s="284"/>
      <c r="B80" s="270"/>
      <c r="C80" s="11" t="s">
        <v>972</v>
      </c>
      <c r="D80" s="11" t="s">
        <v>973</v>
      </c>
      <c r="E80" s="246"/>
      <c r="F80" s="246"/>
      <c r="G80" s="246"/>
      <c r="H80" s="246"/>
      <c r="I80" s="246"/>
      <c r="J80" s="246"/>
      <c r="K80" s="246"/>
      <c r="L80" s="246"/>
      <c r="M80" s="246"/>
      <c r="N80" s="232"/>
      <c r="O80" s="11" t="s">
        <v>974</v>
      </c>
      <c r="P80" s="11" t="s">
        <v>135</v>
      </c>
      <c r="Q80" s="11" t="s">
        <v>975</v>
      </c>
      <c r="R80" s="11" t="s">
        <v>137</v>
      </c>
      <c r="S80" s="11">
        <v>15</v>
      </c>
      <c r="T80" s="11" t="s">
        <v>138</v>
      </c>
      <c r="U80" s="11">
        <v>15</v>
      </c>
      <c r="V80" s="11" t="s">
        <v>308</v>
      </c>
      <c r="W80" s="11" t="s">
        <v>140</v>
      </c>
      <c r="X80" s="11">
        <v>15</v>
      </c>
      <c r="Y80" s="11" t="s">
        <v>976</v>
      </c>
      <c r="Z80" s="11" t="s">
        <v>142</v>
      </c>
      <c r="AA80" s="11">
        <v>15</v>
      </c>
      <c r="AB80" s="11" t="s">
        <v>977</v>
      </c>
      <c r="AC80" s="11" t="s">
        <v>144</v>
      </c>
      <c r="AD80" s="11">
        <v>15</v>
      </c>
      <c r="AE80" s="11" t="s">
        <v>978</v>
      </c>
      <c r="AF80" s="11" t="s">
        <v>146</v>
      </c>
      <c r="AG80" s="11">
        <v>15</v>
      </c>
      <c r="AH80" s="11" t="s">
        <v>979</v>
      </c>
      <c r="AI80" s="11" t="s">
        <v>148</v>
      </c>
      <c r="AJ80" s="11">
        <v>10</v>
      </c>
      <c r="AK80" s="11">
        <v>100</v>
      </c>
      <c r="AL80" s="11" t="s">
        <v>14</v>
      </c>
      <c r="AM80" s="11">
        <v>3</v>
      </c>
      <c r="AN80" s="11" t="s">
        <v>14</v>
      </c>
      <c r="AO80" s="11">
        <v>3</v>
      </c>
      <c r="AP80" s="11" t="s">
        <v>14</v>
      </c>
      <c r="AQ80" s="11">
        <v>100</v>
      </c>
      <c r="AR80" s="328"/>
      <c r="AS80" s="246"/>
      <c r="AT80" s="246"/>
      <c r="AU80" s="246"/>
      <c r="AV80" s="246"/>
      <c r="AW80" s="246"/>
      <c r="AX80" s="246"/>
      <c r="AY80" s="246"/>
      <c r="AZ80" s="232"/>
      <c r="BA80" s="246"/>
      <c r="BB80" s="246"/>
      <c r="BC80" s="246"/>
      <c r="BD80" s="246"/>
      <c r="BE80" s="246"/>
      <c r="BF80" s="245"/>
    </row>
    <row r="81" spans="1:58" ht="184.5" customHeight="1" thickBot="1" x14ac:dyDescent="0.3">
      <c r="A81" s="58">
        <v>22</v>
      </c>
      <c r="B81" s="59" t="s">
        <v>980</v>
      </c>
      <c r="C81" s="60" t="s">
        <v>981</v>
      </c>
      <c r="D81" s="60" t="s">
        <v>982</v>
      </c>
      <c r="E81" s="60" t="s">
        <v>983</v>
      </c>
      <c r="F81" s="60" t="s">
        <v>984</v>
      </c>
      <c r="G81" s="60" t="s">
        <v>46</v>
      </c>
      <c r="H81" s="60" t="s">
        <v>47</v>
      </c>
      <c r="I81" s="60" t="s">
        <v>132</v>
      </c>
      <c r="J81" s="60" t="s">
        <v>133</v>
      </c>
      <c r="K81" s="60">
        <v>1</v>
      </c>
      <c r="L81" s="60" t="s">
        <v>19</v>
      </c>
      <c r="M81" s="61">
        <v>3</v>
      </c>
      <c r="N81" s="65" t="s">
        <v>19</v>
      </c>
      <c r="O81" s="60" t="s">
        <v>985</v>
      </c>
      <c r="P81" s="60" t="s">
        <v>135</v>
      </c>
      <c r="Q81" s="60" t="s">
        <v>986</v>
      </c>
      <c r="R81" s="60" t="s">
        <v>137</v>
      </c>
      <c r="S81" s="61">
        <v>15</v>
      </c>
      <c r="T81" s="60" t="s">
        <v>138</v>
      </c>
      <c r="U81" s="61">
        <v>15</v>
      </c>
      <c r="V81" s="60" t="s">
        <v>987</v>
      </c>
      <c r="W81" s="60" t="s">
        <v>140</v>
      </c>
      <c r="X81" s="61">
        <v>15</v>
      </c>
      <c r="Y81" s="60" t="s">
        <v>988</v>
      </c>
      <c r="Z81" s="60" t="s">
        <v>142</v>
      </c>
      <c r="AA81" s="61">
        <v>15</v>
      </c>
      <c r="AB81" s="60" t="s">
        <v>989</v>
      </c>
      <c r="AC81" s="60" t="s">
        <v>144</v>
      </c>
      <c r="AD81" s="61">
        <v>15</v>
      </c>
      <c r="AE81" s="60" t="s">
        <v>990</v>
      </c>
      <c r="AF81" s="60" t="s">
        <v>146</v>
      </c>
      <c r="AG81" s="61">
        <v>15</v>
      </c>
      <c r="AH81" s="60" t="s">
        <v>991</v>
      </c>
      <c r="AI81" s="60" t="s">
        <v>148</v>
      </c>
      <c r="AJ81" s="61">
        <v>10</v>
      </c>
      <c r="AK81" s="61">
        <v>100</v>
      </c>
      <c r="AL81" s="61" t="s">
        <v>14</v>
      </c>
      <c r="AM81" s="61">
        <v>3</v>
      </c>
      <c r="AN81" s="60" t="s">
        <v>14</v>
      </c>
      <c r="AO81" s="61">
        <v>3</v>
      </c>
      <c r="AP81" s="61" t="s">
        <v>14</v>
      </c>
      <c r="AQ81" s="61">
        <v>100</v>
      </c>
      <c r="AR81" s="61">
        <v>100</v>
      </c>
      <c r="AS81" s="61" t="s">
        <v>14</v>
      </c>
      <c r="AT81" s="60" t="s">
        <v>149</v>
      </c>
      <c r="AU81" s="60" t="s">
        <v>150</v>
      </c>
      <c r="AV81" s="60">
        <v>2</v>
      </c>
      <c r="AW81" s="60">
        <v>0</v>
      </c>
      <c r="AX81" s="61">
        <v>1</v>
      </c>
      <c r="AY81" s="61">
        <v>3</v>
      </c>
      <c r="AZ81" s="66" t="s">
        <v>19</v>
      </c>
      <c r="BA81" s="61" t="s">
        <v>895</v>
      </c>
      <c r="BB81" s="60" t="s">
        <v>48</v>
      </c>
      <c r="BC81" s="60" t="s">
        <v>212</v>
      </c>
      <c r="BD81" s="60" t="s">
        <v>992</v>
      </c>
      <c r="BE81" s="62">
        <v>44043</v>
      </c>
      <c r="BF81" s="63" t="s">
        <v>993</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sheetPr>
  <dimension ref="A1:P8"/>
  <sheetViews>
    <sheetView topLeftCell="G1" zoomScaleNormal="100" workbookViewId="0">
      <selection activeCell="O9" sqref="O9"/>
    </sheetView>
  </sheetViews>
  <sheetFormatPr baseColWidth="10" defaultColWidth="11.42578125" defaultRowHeight="12.75" x14ac:dyDescent="0.2"/>
  <cols>
    <col min="1" max="2" width="5.42578125" style="81" customWidth="1"/>
    <col min="3" max="3" width="20.85546875" style="81" customWidth="1"/>
    <col min="4" max="4" width="7.140625" style="81" customWidth="1"/>
    <col min="5" max="5" width="14.42578125" style="81" customWidth="1"/>
    <col min="6" max="6" width="30.5703125" style="81" customWidth="1"/>
    <col min="7" max="7" width="24.5703125" style="81" customWidth="1"/>
    <col min="8" max="8" width="15.85546875" style="81" customWidth="1"/>
    <col min="9" max="9" width="22.140625" style="81" customWidth="1"/>
    <col min="10" max="11" width="11" style="81" customWidth="1"/>
    <col min="12" max="12" width="21.7109375" style="81" customWidth="1"/>
    <col min="13" max="13" width="1.5703125" style="89" customWidth="1"/>
    <col min="14" max="14" width="11.7109375" style="81" customWidth="1"/>
    <col min="15" max="15" width="64.85546875" style="81" customWidth="1"/>
    <col min="16" max="16" width="11.7109375" style="81" customWidth="1"/>
    <col min="17" max="16384" width="11.42578125" style="81"/>
  </cols>
  <sheetData>
    <row r="1" spans="1:16" ht="17.45" customHeight="1" x14ac:dyDescent="0.2">
      <c r="A1" s="329" t="str">
        <f>+'Componente 1'!A1:G1</f>
        <v>BANCO INMOBILIARIO DE FLORIDABLANCA - Plan Anticorrupción y de Atención al Ciudadano 2022</v>
      </c>
      <c r="B1" s="330"/>
      <c r="C1" s="330"/>
      <c r="D1" s="330"/>
      <c r="E1" s="330"/>
      <c r="F1" s="330"/>
      <c r="G1" s="330"/>
      <c r="H1" s="330"/>
      <c r="I1" s="330"/>
      <c r="J1" s="330"/>
      <c r="K1" s="330"/>
      <c r="L1" s="331"/>
      <c r="N1" s="211" t="s">
        <v>1286</v>
      </c>
      <c r="O1" s="211"/>
      <c r="P1" s="211"/>
    </row>
    <row r="2" spans="1:16" ht="17.45" customHeight="1" x14ac:dyDescent="0.2">
      <c r="A2" s="329" t="s">
        <v>1028</v>
      </c>
      <c r="B2" s="330"/>
      <c r="C2" s="330"/>
      <c r="D2" s="330"/>
      <c r="E2" s="330"/>
      <c r="F2" s="330"/>
      <c r="G2" s="330"/>
      <c r="H2" s="330"/>
      <c r="I2" s="330"/>
      <c r="J2" s="330"/>
      <c r="K2" s="330"/>
      <c r="L2" s="331"/>
      <c r="M2" s="88"/>
      <c r="N2" s="211"/>
      <c r="O2" s="211"/>
      <c r="P2" s="211"/>
    </row>
    <row r="3" spans="1:16" ht="17.45" customHeight="1" x14ac:dyDescent="0.2">
      <c r="A3" s="215" t="s">
        <v>1022</v>
      </c>
      <c r="B3" s="215"/>
      <c r="C3" s="215"/>
      <c r="D3" s="215"/>
      <c r="E3" s="215" t="s">
        <v>1021</v>
      </c>
      <c r="F3" s="215"/>
      <c r="G3" s="215"/>
      <c r="H3" s="215"/>
      <c r="I3" s="215"/>
      <c r="J3" s="215" t="s">
        <v>1020</v>
      </c>
      <c r="K3" s="215"/>
      <c r="L3" s="215"/>
      <c r="M3" s="88"/>
      <c r="N3" s="335" t="s">
        <v>1012</v>
      </c>
      <c r="O3" s="335" t="s">
        <v>1013</v>
      </c>
      <c r="P3" s="335" t="s">
        <v>1014</v>
      </c>
    </row>
    <row r="4" spans="1:16" s="74" customFormat="1" ht="44.25" customHeight="1" x14ac:dyDescent="0.25">
      <c r="A4" s="337" t="s">
        <v>1288</v>
      </c>
      <c r="B4" s="338"/>
      <c r="C4" s="338"/>
      <c r="D4" s="339"/>
      <c r="E4" s="153" t="s">
        <v>1289</v>
      </c>
      <c r="F4" s="153" t="s">
        <v>1290</v>
      </c>
      <c r="G4" s="154" t="s">
        <v>1291</v>
      </c>
      <c r="H4" s="153" t="s">
        <v>1021</v>
      </c>
      <c r="I4" s="154" t="s">
        <v>1292</v>
      </c>
      <c r="J4" s="96" t="s">
        <v>1019</v>
      </c>
      <c r="K4" s="96" t="s">
        <v>1010</v>
      </c>
      <c r="L4" s="96" t="s">
        <v>1</v>
      </c>
      <c r="M4" s="77"/>
      <c r="N4" s="336"/>
      <c r="O4" s="336"/>
      <c r="P4" s="336"/>
    </row>
    <row r="5" spans="1:16" s="113" customFormat="1" ht="105" x14ac:dyDescent="0.25">
      <c r="A5" s="209" t="s">
        <v>1171</v>
      </c>
      <c r="B5" s="341"/>
      <c r="C5" s="341"/>
      <c r="D5" s="210"/>
      <c r="E5" s="101" t="s">
        <v>1173</v>
      </c>
      <c r="F5" s="150" t="s">
        <v>1287</v>
      </c>
      <c r="G5" s="151" t="s">
        <v>1176</v>
      </c>
      <c r="H5" s="101" t="s">
        <v>1174</v>
      </c>
      <c r="I5" s="151" t="s">
        <v>1176</v>
      </c>
      <c r="J5" s="147">
        <v>44593</v>
      </c>
      <c r="K5" s="147">
        <v>44895</v>
      </c>
      <c r="L5" s="101" t="s">
        <v>1178</v>
      </c>
      <c r="M5" s="129"/>
      <c r="N5" s="102" t="s">
        <v>1017</v>
      </c>
      <c r="O5" s="332" t="s">
        <v>1358</v>
      </c>
      <c r="P5" s="173">
        <v>0.5</v>
      </c>
    </row>
    <row r="6" spans="1:16" s="113" customFormat="1" ht="60" x14ac:dyDescent="0.25">
      <c r="A6" s="209" t="s">
        <v>1172</v>
      </c>
      <c r="B6" s="341"/>
      <c r="C6" s="341"/>
      <c r="D6" s="210"/>
      <c r="E6" s="101" t="s">
        <v>1173</v>
      </c>
      <c r="F6" s="150" t="s">
        <v>1175</v>
      </c>
      <c r="G6" s="152" t="s">
        <v>1177</v>
      </c>
      <c r="H6" s="101" t="s">
        <v>1174</v>
      </c>
      <c r="I6" s="152" t="s">
        <v>1177</v>
      </c>
      <c r="J6" s="147">
        <v>44593</v>
      </c>
      <c r="K6" s="147">
        <v>44895</v>
      </c>
      <c r="L6" s="101" t="s">
        <v>1178</v>
      </c>
      <c r="M6" s="130"/>
      <c r="N6" s="102" t="s">
        <v>1017</v>
      </c>
      <c r="O6" s="333"/>
      <c r="P6" s="173">
        <v>0.5</v>
      </c>
    </row>
    <row r="7" spans="1:16" x14ac:dyDescent="0.2">
      <c r="A7" s="89"/>
      <c r="B7" s="89"/>
      <c r="C7" s="93"/>
      <c r="D7" s="334"/>
      <c r="E7" s="334"/>
      <c r="F7" s="334"/>
      <c r="G7" s="334"/>
      <c r="H7" s="334"/>
      <c r="I7" s="94"/>
      <c r="J7" s="334"/>
      <c r="K7" s="334"/>
      <c r="L7" s="334"/>
      <c r="M7" s="75"/>
      <c r="P7" s="98">
        <f>+AVERAGE(P5:P6)</f>
        <v>0.5</v>
      </c>
    </row>
    <row r="8" spans="1:16" x14ac:dyDescent="0.2">
      <c r="A8" s="89"/>
      <c r="B8" s="89"/>
      <c r="C8" s="93"/>
      <c r="D8" s="340"/>
      <c r="E8" s="334"/>
      <c r="F8" s="334"/>
      <c r="G8" s="334"/>
      <c r="H8" s="334"/>
      <c r="I8" s="95"/>
      <c r="J8" s="334"/>
      <c r="K8" s="334"/>
      <c r="L8" s="334"/>
      <c r="M8" s="75"/>
    </row>
  </sheetData>
  <mergeCells count="17">
    <mergeCell ref="D8:H8"/>
    <mergeCell ref="J7:L7"/>
    <mergeCell ref="J8:L8"/>
    <mergeCell ref="A5:D5"/>
    <mergeCell ref="A6:D6"/>
    <mergeCell ref="A1:L1"/>
    <mergeCell ref="O5:O6"/>
    <mergeCell ref="D7:H7"/>
    <mergeCell ref="P3:P4"/>
    <mergeCell ref="A3:D3"/>
    <mergeCell ref="E3:I3"/>
    <mergeCell ref="J3:L3"/>
    <mergeCell ref="N1:P2"/>
    <mergeCell ref="A2:L2"/>
    <mergeCell ref="O3:O4"/>
    <mergeCell ref="N3:N4"/>
    <mergeCell ref="A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N5:N6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pageSetUpPr fitToPage="1"/>
  </sheetPr>
  <dimension ref="A1:XEL46"/>
  <sheetViews>
    <sheetView zoomScaleNormal="100" workbookViewId="0">
      <selection activeCell="J9" sqref="J9"/>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112" customWidth="1"/>
    <col min="5" max="5" width="25.42578125" style="73" customWidth="1"/>
    <col min="6" max="7" width="11.28515625" style="73" customWidth="1"/>
    <col min="8" max="8" width="1.7109375" style="115" customWidth="1"/>
    <col min="9" max="9" width="12.42578125" style="172" customWidth="1"/>
    <col min="10" max="10" width="55.28515625" style="73" customWidth="1"/>
    <col min="11" max="11" width="12.42578125" style="172" customWidth="1"/>
    <col min="12" max="18" width="11.42578125" style="73" customWidth="1"/>
    <col min="19" max="16384" width="11.42578125" style="73"/>
  </cols>
  <sheetData>
    <row r="1" spans="1:16366" ht="16.899999999999999" customHeight="1" x14ac:dyDescent="0.25">
      <c r="A1" s="215" t="str">
        <f>+'Componente 2'!A1:L1</f>
        <v>BANCO INMOBILIARIO DE FLORIDABLANCA - Plan Anticorrupción y de Atención al Ciudadano 2022</v>
      </c>
      <c r="B1" s="215"/>
      <c r="C1" s="215"/>
      <c r="D1" s="215"/>
      <c r="E1" s="215"/>
      <c r="F1" s="215"/>
      <c r="G1" s="215"/>
      <c r="H1" s="77"/>
      <c r="I1" s="211" t="s">
        <v>1322</v>
      </c>
      <c r="J1" s="211"/>
      <c r="K1" s="211"/>
    </row>
    <row r="2" spans="1:16366" ht="16.899999999999999" customHeight="1" x14ac:dyDescent="0.25">
      <c r="A2" s="215" t="s">
        <v>4</v>
      </c>
      <c r="B2" s="215"/>
      <c r="C2" s="215"/>
      <c r="D2" s="215"/>
      <c r="E2" s="215"/>
      <c r="F2" s="215"/>
      <c r="G2" s="215"/>
      <c r="H2" s="77"/>
      <c r="I2" s="211"/>
      <c r="J2" s="211"/>
      <c r="K2" s="211"/>
    </row>
    <row r="3" spans="1:16366" ht="28.9" customHeight="1" x14ac:dyDescent="0.25">
      <c r="A3" s="114" t="s">
        <v>0</v>
      </c>
      <c r="B3" s="215" t="s">
        <v>1009</v>
      </c>
      <c r="C3" s="215"/>
      <c r="D3" s="114" t="s">
        <v>72</v>
      </c>
      <c r="E3" s="114" t="s">
        <v>1</v>
      </c>
      <c r="F3" s="114" t="s">
        <v>2</v>
      </c>
      <c r="G3" s="114" t="s">
        <v>1010</v>
      </c>
      <c r="H3" s="77"/>
      <c r="I3" s="97" t="s">
        <v>1012</v>
      </c>
      <c r="J3" s="97" t="s">
        <v>1013</v>
      </c>
      <c r="K3" s="97" t="s">
        <v>1014</v>
      </c>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row>
    <row r="4" spans="1:16366" ht="51" x14ac:dyDescent="0.25">
      <c r="A4" s="342" t="s">
        <v>1179</v>
      </c>
      <c r="B4" s="209" t="s">
        <v>1226</v>
      </c>
      <c r="C4" s="210"/>
      <c r="D4" s="101" t="s">
        <v>1180</v>
      </c>
      <c r="E4" s="101" t="s">
        <v>1181</v>
      </c>
      <c r="F4" s="109">
        <v>44835</v>
      </c>
      <c r="G4" s="109">
        <v>44864</v>
      </c>
      <c r="H4" s="77"/>
      <c r="I4" s="102" t="s">
        <v>1015</v>
      </c>
      <c r="J4" s="174" t="s">
        <v>1327</v>
      </c>
      <c r="K4" s="158">
        <v>1</v>
      </c>
    </row>
    <row r="5" spans="1:16366" ht="51" x14ac:dyDescent="0.25">
      <c r="A5" s="343"/>
      <c r="B5" s="209" t="s">
        <v>1294</v>
      </c>
      <c r="C5" s="210"/>
      <c r="D5" s="101" t="s">
        <v>1295</v>
      </c>
      <c r="E5" s="101" t="s">
        <v>1181</v>
      </c>
      <c r="F5" s="109">
        <v>44835</v>
      </c>
      <c r="G5" s="109">
        <v>44926</v>
      </c>
      <c r="I5" s="102" t="s">
        <v>1017</v>
      </c>
      <c r="J5" s="174" t="s">
        <v>1328</v>
      </c>
      <c r="K5" s="158">
        <v>0.5</v>
      </c>
    </row>
    <row r="6" spans="1:16366" ht="51" x14ac:dyDescent="0.25">
      <c r="A6" s="342" t="s">
        <v>1182</v>
      </c>
      <c r="B6" s="209" t="s">
        <v>1183</v>
      </c>
      <c r="C6" s="210"/>
      <c r="D6" s="101" t="s">
        <v>1185</v>
      </c>
      <c r="E6" s="101" t="s">
        <v>1181</v>
      </c>
      <c r="F6" s="109">
        <v>44835</v>
      </c>
      <c r="G6" s="109">
        <v>44926</v>
      </c>
      <c r="I6" s="102" t="s">
        <v>1016</v>
      </c>
      <c r="J6" s="140" t="s">
        <v>1311</v>
      </c>
      <c r="K6" s="159">
        <v>0</v>
      </c>
    </row>
    <row r="7" spans="1:16366" ht="51" x14ac:dyDescent="0.25">
      <c r="A7" s="343"/>
      <c r="B7" s="209" t="s">
        <v>1184</v>
      </c>
      <c r="C7" s="210"/>
      <c r="D7" s="101" t="s">
        <v>1186</v>
      </c>
      <c r="E7" s="101" t="s">
        <v>1032</v>
      </c>
      <c r="F7" s="109">
        <v>44835</v>
      </c>
      <c r="G7" s="109">
        <v>44926</v>
      </c>
      <c r="I7" s="156" t="s">
        <v>1016</v>
      </c>
      <c r="J7" s="140" t="s">
        <v>1311</v>
      </c>
      <c r="K7" s="159">
        <v>0</v>
      </c>
    </row>
    <row r="8" spans="1:16366" ht="38.25" x14ac:dyDescent="0.25">
      <c r="A8" s="342" t="s">
        <v>1187</v>
      </c>
      <c r="B8" s="209" t="s">
        <v>1188</v>
      </c>
      <c r="C8" s="210"/>
      <c r="D8" s="101" t="s">
        <v>1189</v>
      </c>
      <c r="E8" s="101" t="s">
        <v>1190</v>
      </c>
      <c r="F8" s="109">
        <v>44835</v>
      </c>
      <c r="G8" s="109">
        <v>44926</v>
      </c>
      <c r="I8" s="156" t="s">
        <v>1016</v>
      </c>
      <c r="J8" s="140" t="s">
        <v>1311</v>
      </c>
      <c r="K8" s="159">
        <v>0</v>
      </c>
    </row>
    <row r="9" spans="1:16366" ht="51" x14ac:dyDescent="0.25">
      <c r="A9" s="343"/>
      <c r="B9" s="209" t="s">
        <v>1296</v>
      </c>
      <c r="C9" s="210"/>
      <c r="D9" s="101" t="s">
        <v>1297</v>
      </c>
      <c r="E9" s="101" t="s">
        <v>1191</v>
      </c>
      <c r="F9" s="109">
        <v>44835</v>
      </c>
      <c r="G9" s="109">
        <v>44946</v>
      </c>
      <c r="I9" s="156" t="s">
        <v>1016</v>
      </c>
      <c r="J9" s="155" t="s">
        <v>1311</v>
      </c>
      <c r="K9" s="158">
        <v>0</v>
      </c>
    </row>
    <row r="10" spans="1:16366" x14ac:dyDescent="0.25">
      <c r="K10" s="171">
        <f>+AVERAGE(K4:K9)</f>
        <v>0.25</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85" priority="31" stopIfTrue="1">
      <formula>#REF!=""</formula>
    </cfRule>
    <cfRule type="expression" dxfId="84" priority="32">
      <formula>#REF!&gt;0</formula>
    </cfRule>
  </conditionalFormatting>
  <conditionalFormatting sqref="B9">
    <cfRule type="expression" dxfId="83" priority="1" stopIfTrue="1">
      <formula>#REF!=""</formula>
    </cfRule>
    <cfRule type="expression" dxfId="82"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A1:K27"/>
  <sheetViews>
    <sheetView zoomScaleNormal="100" workbookViewId="0">
      <selection activeCell="J5" sqref="J5"/>
    </sheetView>
  </sheetViews>
  <sheetFormatPr baseColWidth="10" defaultColWidth="11.42578125" defaultRowHeight="12.75" x14ac:dyDescent="0.2"/>
  <cols>
    <col min="1" max="1" width="17.28515625" style="82" customWidth="1"/>
    <col min="2" max="2" width="4.42578125" style="82" customWidth="1"/>
    <col min="3" max="3" width="30.7109375" style="82" customWidth="1"/>
    <col min="4" max="4" width="21.28515625" style="82" customWidth="1"/>
    <col min="5" max="5" width="23.42578125" style="82" customWidth="1"/>
    <col min="6" max="7" width="13.140625" style="82" customWidth="1"/>
    <col min="8" max="8" width="2.140625" style="84" customWidth="1"/>
    <col min="9" max="9" width="12.28515625" style="82" customWidth="1"/>
    <col min="10" max="10" width="61.7109375" style="82" customWidth="1"/>
    <col min="11" max="11" width="11.28515625" style="82" customWidth="1"/>
    <col min="12" max="16384" width="11.42578125" style="82"/>
  </cols>
  <sheetData>
    <row r="1" spans="1:11" ht="16.899999999999999" customHeight="1" x14ac:dyDescent="0.2">
      <c r="A1" s="215" t="str">
        <f>+'Componente 3'!A1:G1</f>
        <v>BANCO INMOBILIARIO DE FLORIDABLANCA - Plan Anticorrupción y de Atención al Ciudadano 2022</v>
      </c>
      <c r="B1" s="215"/>
      <c r="C1" s="215"/>
      <c r="D1" s="215"/>
      <c r="E1" s="215"/>
      <c r="F1" s="215"/>
      <c r="G1" s="215"/>
      <c r="H1" s="77"/>
      <c r="I1" s="211" t="s">
        <v>1322</v>
      </c>
      <c r="J1" s="211"/>
      <c r="K1" s="211"/>
    </row>
    <row r="2" spans="1:11" ht="16.899999999999999" customHeight="1" x14ac:dyDescent="0.2">
      <c r="A2" s="215" t="s">
        <v>1023</v>
      </c>
      <c r="B2" s="215"/>
      <c r="C2" s="215"/>
      <c r="D2" s="215"/>
      <c r="E2" s="215"/>
      <c r="F2" s="215"/>
      <c r="G2" s="215"/>
      <c r="H2" s="77"/>
      <c r="I2" s="211"/>
      <c r="J2" s="211"/>
      <c r="K2" s="211"/>
    </row>
    <row r="3" spans="1:11" ht="28.9" customHeight="1" x14ac:dyDescent="0.2">
      <c r="A3" s="114" t="s">
        <v>0</v>
      </c>
      <c r="B3" s="215" t="s">
        <v>1009</v>
      </c>
      <c r="C3" s="215"/>
      <c r="D3" s="114" t="s">
        <v>72</v>
      </c>
      <c r="E3" s="114" t="s">
        <v>1</v>
      </c>
      <c r="F3" s="114" t="s">
        <v>2</v>
      </c>
      <c r="G3" s="114" t="s">
        <v>1010</v>
      </c>
      <c r="H3" s="77"/>
      <c r="I3" s="97" t="s">
        <v>1012</v>
      </c>
      <c r="J3" s="97" t="s">
        <v>1013</v>
      </c>
      <c r="K3" s="97" t="s">
        <v>1014</v>
      </c>
    </row>
    <row r="4" spans="1:11" ht="25.5" x14ac:dyDescent="0.2">
      <c r="A4" s="212" t="s">
        <v>1192</v>
      </c>
      <c r="B4" s="344" t="s">
        <v>1193</v>
      </c>
      <c r="C4" s="345"/>
      <c r="D4" s="101" t="s">
        <v>1195</v>
      </c>
      <c r="E4" s="101" t="s">
        <v>1032</v>
      </c>
      <c r="F4" s="109">
        <v>44593</v>
      </c>
      <c r="G4" s="109">
        <v>44712</v>
      </c>
      <c r="H4" s="115"/>
      <c r="I4" s="102" t="s">
        <v>1015</v>
      </c>
      <c r="J4" s="175" t="s">
        <v>1355</v>
      </c>
      <c r="K4" s="157">
        <v>1</v>
      </c>
    </row>
    <row r="5" spans="1:11" ht="54.75" customHeight="1" x14ac:dyDescent="0.2">
      <c r="A5" s="214"/>
      <c r="B5" s="344" t="s">
        <v>1194</v>
      </c>
      <c r="C5" s="345"/>
      <c r="D5" s="101" t="s">
        <v>1196</v>
      </c>
      <c r="E5" s="101" t="s">
        <v>1032</v>
      </c>
      <c r="F5" s="109">
        <v>44562</v>
      </c>
      <c r="G5" s="109">
        <v>44926</v>
      </c>
      <c r="H5" s="115"/>
      <c r="I5" s="102" t="s">
        <v>1016</v>
      </c>
      <c r="J5" s="140" t="s">
        <v>1312</v>
      </c>
      <c r="K5" s="158">
        <v>0</v>
      </c>
    </row>
    <row r="6" spans="1:11" ht="51" x14ac:dyDescent="0.2">
      <c r="A6" s="212" t="s">
        <v>1197</v>
      </c>
      <c r="B6" s="344" t="s">
        <v>1198</v>
      </c>
      <c r="C6" s="345"/>
      <c r="D6" s="101" t="s">
        <v>1195</v>
      </c>
      <c r="E6" s="101" t="s">
        <v>1200</v>
      </c>
      <c r="F6" s="109">
        <v>44593</v>
      </c>
      <c r="G6" s="109">
        <v>44804</v>
      </c>
      <c r="H6" s="134"/>
      <c r="I6" s="102" t="s">
        <v>1015</v>
      </c>
      <c r="J6" s="176" t="s">
        <v>1331</v>
      </c>
      <c r="K6" s="158">
        <v>1</v>
      </c>
    </row>
    <row r="7" spans="1:11" ht="68.25" customHeight="1" x14ac:dyDescent="0.2">
      <c r="A7" s="214"/>
      <c r="B7" s="344" t="s">
        <v>1199</v>
      </c>
      <c r="C7" s="345"/>
      <c r="D7" s="101" t="s">
        <v>1195</v>
      </c>
      <c r="E7" s="101" t="s">
        <v>1200</v>
      </c>
      <c r="F7" s="109">
        <v>44593</v>
      </c>
      <c r="G7" s="109">
        <v>44804</v>
      </c>
      <c r="H7" s="115"/>
      <c r="I7" s="102" t="s">
        <v>1015</v>
      </c>
      <c r="J7" s="176" t="s">
        <v>1332</v>
      </c>
      <c r="K7" s="158">
        <v>1</v>
      </c>
    </row>
    <row r="8" spans="1:11" ht="76.5" x14ac:dyDescent="0.2">
      <c r="A8" s="101" t="s">
        <v>1201</v>
      </c>
      <c r="B8" s="344" t="s">
        <v>1304</v>
      </c>
      <c r="C8" s="345"/>
      <c r="D8" s="101" t="s">
        <v>1204</v>
      </c>
      <c r="E8" s="101" t="s">
        <v>1191</v>
      </c>
      <c r="F8" s="109">
        <v>44562</v>
      </c>
      <c r="G8" s="109">
        <v>44957</v>
      </c>
      <c r="H8" s="133"/>
      <c r="I8" s="156" t="s">
        <v>1015</v>
      </c>
      <c r="J8" s="177" t="s">
        <v>1356</v>
      </c>
      <c r="K8" s="159">
        <v>1</v>
      </c>
    </row>
    <row r="9" spans="1:11" ht="51.75" customHeight="1" x14ac:dyDescent="0.2">
      <c r="A9" s="101" t="s">
        <v>1202</v>
      </c>
      <c r="B9" s="209" t="s">
        <v>1203</v>
      </c>
      <c r="C9" s="210"/>
      <c r="D9" s="101" t="s">
        <v>1205</v>
      </c>
      <c r="E9" s="101" t="s">
        <v>1032</v>
      </c>
      <c r="F9" s="109">
        <v>44593</v>
      </c>
      <c r="G9" s="109">
        <v>44926</v>
      </c>
      <c r="H9" s="115"/>
      <c r="I9" s="156" t="s">
        <v>1015</v>
      </c>
      <c r="J9" s="179" t="s">
        <v>1357</v>
      </c>
      <c r="K9" s="160">
        <v>0.5</v>
      </c>
    </row>
    <row r="10" spans="1:11" x14ac:dyDescent="0.2">
      <c r="A10" s="103"/>
      <c r="B10" s="103"/>
      <c r="C10" s="103"/>
      <c r="D10" s="103"/>
      <c r="E10" s="103"/>
      <c r="F10" s="103"/>
      <c r="G10" s="103"/>
      <c r="K10" s="85">
        <f>+AVERAGE(K4:K9)</f>
        <v>0.75</v>
      </c>
    </row>
    <row r="11" spans="1:11" x14ac:dyDescent="0.2">
      <c r="A11" s="103"/>
    </row>
    <row r="12" spans="1:11" x14ac:dyDescent="0.2">
      <c r="A12" s="103"/>
    </row>
    <row r="13" spans="1:11" x14ac:dyDescent="0.2">
      <c r="A13" s="103"/>
    </row>
    <row r="14" spans="1:11" x14ac:dyDescent="0.2">
      <c r="A14" s="103"/>
    </row>
    <row r="15" spans="1:11" x14ac:dyDescent="0.2">
      <c r="A15" s="103"/>
    </row>
    <row r="16" spans="1:11" x14ac:dyDescent="0.2">
      <c r="A16" s="103"/>
    </row>
    <row r="17" spans="1:1" x14ac:dyDescent="0.2">
      <c r="A17" s="103"/>
    </row>
    <row r="18" spans="1:1" x14ac:dyDescent="0.2">
      <c r="A18" s="103"/>
    </row>
    <row r="19" spans="1:1" x14ac:dyDescent="0.2">
      <c r="A19" s="103"/>
    </row>
    <row r="20" spans="1:1" x14ac:dyDescent="0.2">
      <c r="A20" s="103"/>
    </row>
    <row r="21" spans="1:1" x14ac:dyDescent="0.2">
      <c r="A21" s="103"/>
    </row>
    <row r="22" spans="1:1" x14ac:dyDescent="0.2">
      <c r="A22" s="103"/>
    </row>
    <row r="23" spans="1:1" x14ac:dyDescent="0.2">
      <c r="A23" s="103"/>
    </row>
    <row r="24" spans="1:1" x14ac:dyDescent="0.2">
      <c r="A24" s="103"/>
    </row>
    <row r="25" spans="1:1" x14ac:dyDescent="0.2">
      <c r="A25" s="103"/>
    </row>
    <row r="26" spans="1:1" x14ac:dyDescent="0.2">
      <c r="A26" s="103"/>
    </row>
    <row r="27" spans="1:1" x14ac:dyDescent="0.2">
      <c r="A27" s="103"/>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K12"/>
  <sheetViews>
    <sheetView topLeftCell="B6" zoomScaleNormal="100" workbookViewId="0">
      <selection activeCell="J12" sqref="J12"/>
    </sheetView>
  </sheetViews>
  <sheetFormatPr baseColWidth="10" defaultColWidth="11.42578125" defaultRowHeight="12.75" x14ac:dyDescent="0.2"/>
  <cols>
    <col min="1" max="1" width="17.5703125" style="82" customWidth="1"/>
    <col min="2" max="2" width="37.42578125" style="81" customWidth="1"/>
    <col min="3" max="3" width="34.28515625" style="82" customWidth="1"/>
    <col min="4" max="4" width="26.28515625" style="82" customWidth="1"/>
    <col min="5" max="6" width="13.5703125" style="82" customWidth="1"/>
    <col min="7" max="7" width="2" style="84" customWidth="1"/>
    <col min="8" max="8" width="12.5703125" style="82" customWidth="1"/>
    <col min="9" max="9" width="65.7109375" style="82" customWidth="1"/>
    <col min="10" max="10" width="11.28515625" style="82" customWidth="1"/>
    <col min="11" max="16384" width="11.42578125" style="82"/>
  </cols>
  <sheetData>
    <row r="1" spans="1:11" ht="16.899999999999999" customHeight="1" x14ac:dyDescent="0.2">
      <c r="A1" s="215" t="str">
        <f>+'Componente 4'!A1:G1</f>
        <v>BANCO INMOBILIARIO DE FLORIDABLANCA - Plan Anticorrupción y de Atención al Ciudadano 2022</v>
      </c>
      <c r="B1" s="215"/>
      <c r="C1" s="215"/>
      <c r="D1" s="215"/>
      <c r="E1" s="215"/>
      <c r="F1" s="215"/>
      <c r="G1" s="77"/>
      <c r="H1" s="211" t="s">
        <v>1322</v>
      </c>
      <c r="I1" s="211"/>
      <c r="J1" s="211"/>
    </row>
    <row r="2" spans="1:11" ht="16.899999999999999" customHeight="1" x14ac:dyDescent="0.2">
      <c r="A2" s="215" t="s">
        <v>1024</v>
      </c>
      <c r="B2" s="215"/>
      <c r="C2" s="215"/>
      <c r="D2" s="215"/>
      <c r="E2" s="215"/>
      <c r="F2" s="215"/>
      <c r="G2" s="77"/>
      <c r="H2" s="211"/>
      <c r="I2" s="211"/>
      <c r="J2" s="211"/>
    </row>
    <row r="3" spans="1:11" ht="28.9" customHeight="1" x14ac:dyDescent="0.2">
      <c r="A3" s="114" t="s">
        <v>1207</v>
      </c>
      <c r="B3" s="114" t="s">
        <v>1206</v>
      </c>
      <c r="C3" s="99" t="s">
        <v>72</v>
      </c>
      <c r="D3" s="99" t="s">
        <v>1</v>
      </c>
      <c r="E3" s="99" t="s">
        <v>2</v>
      </c>
      <c r="F3" s="99" t="s">
        <v>1010</v>
      </c>
      <c r="G3" s="77"/>
      <c r="H3" s="97" t="s">
        <v>1012</v>
      </c>
      <c r="I3" s="97" t="s">
        <v>1013</v>
      </c>
      <c r="J3" s="97" t="s">
        <v>1014</v>
      </c>
    </row>
    <row r="4" spans="1:11" ht="89.25" customHeight="1" x14ac:dyDescent="0.2">
      <c r="A4" s="346" t="s">
        <v>1208</v>
      </c>
      <c r="B4" s="104" t="s">
        <v>1298</v>
      </c>
      <c r="C4" s="104" t="s">
        <v>1299</v>
      </c>
      <c r="D4" s="101" t="s">
        <v>1209</v>
      </c>
      <c r="E4" s="109">
        <v>44562</v>
      </c>
      <c r="F4" s="109">
        <v>44592</v>
      </c>
      <c r="G4" s="78"/>
      <c r="H4" s="102" t="s">
        <v>1015</v>
      </c>
      <c r="I4" s="174" t="s">
        <v>1313</v>
      </c>
      <c r="J4" s="161">
        <v>1</v>
      </c>
    </row>
    <row r="5" spans="1:11" ht="89.25" customHeight="1" x14ac:dyDescent="0.2">
      <c r="A5" s="347"/>
      <c r="B5" s="104" t="s">
        <v>1300</v>
      </c>
      <c r="C5" s="104" t="s">
        <v>1301</v>
      </c>
      <c r="D5" s="101" t="s">
        <v>1191</v>
      </c>
      <c r="E5" s="109">
        <v>44562</v>
      </c>
      <c r="F5" s="109">
        <v>44592</v>
      </c>
      <c r="G5" s="78"/>
      <c r="H5" s="102" t="s">
        <v>1015</v>
      </c>
      <c r="I5" s="174" t="s">
        <v>1314</v>
      </c>
      <c r="J5" s="161">
        <v>1</v>
      </c>
    </row>
    <row r="6" spans="1:11" ht="90.75" customHeight="1" x14ac:dyDescent="0.2">
      <c r="A6" s="347"/>
      <c r="B6" s="104" t="s">
        <v>1302</v>
      </c>
      <c r="C6" s="104" t="s">
        <v>1210</v>
      </c>
      <c r="D6" s="101" t="s">
        <v>1211</v>
      </c>
      <c r="E6" s="109">
        <v>44562</v>
      </c>
      <c r="F6" s="109">
        <v>44957</v>
      </c>
      <c r="G6" s="78"/>
      <c r="H6" s="101" t="s">
        <v>1017</v>
      </c>
      <c r="I6" s="174" t="s">
        <v>1353</v>
      </c>
      <c r="J6" s="162">
        <v>0.66</v>
      </c>
    </row>
    <row r="7" spans="1:11" ht="90.75" customHeight="1" x14ac:dyDescent="0.2">
      <c r="A7" s="348"/>
      <c r="B7" s="104" t="s">
        <v>1303</v>
      </c>
      <c r="C7" s="104" t="s">
        <v>1212</v>
      </c>
      <c r="D7" s="101" t="s">
        <v>1209</v>
      </c>
      <c r="E7" s="109">
        <v>44562</v>
      </c>
      <c r="F7" s="109">
        <v>44957</v>
      </c>
      <c r="G7" s="78"/>
      <c r="H7" s="101" t="s">
        <v>1017</v>
      </c>
      <c r="I7" s="174" t="s">
        <v>1354</v>
      </c>
      <c r="J7" s="162">
        <v>0.57999999999999996</v>
      </c>
      <c r="K7" s="132"/>
    </row>
    <row r="8" spans="1:11" ht="85.5" customHeight="1" x14ac:dyDescent="0.2">
      <c r="A8" s="102" t="s">
        <v>1213</v>
      </c>
      <c r="B8" s="104" t="s">
        <v>1214</v>
      </c>
      <c r="C8" s="104" t="s">
        <v>1215</v>
      </c>
      <c r="D8" s="101" t="s">
        <v>1032</v>
      </c>
      <c r="E8" s="109">
        <v>44562</v>
      </c>
      <c r="F8" s="109">
        <v>44926</v>
      </c>
      <c r="G8" s="78"/>
      <c r="H8" s="101" t="s">
        <v>1017</v>
      </c>
      <c r="I8" s="174" t="s">
        <v>1350</v>
      </c>
      <c r="J8" s="162">
        <v>0.66</v>
      </c>
    </row>
    <row r="9" spans="1:11" ht="138" customHeight="1" x14ac:dyDescent="0.2">
      <c r="A9" s="102" t="s">
        <v>1216</v>
      </c>
      <c r="B9" s="104" t="s">
        <v>1217</v>
      </c>
      <c r="C9" s="104" t="s">
        <v>1218</v>
      </c>
      <c r="D9" s="101" t="s">
        <v>1032</v>
      </c>
      <c r="E9" s="109">
        <v>44593</v>
      </c>
      <c r="F9" s="109">
        <v>44926</v>
      </c>
      <c r="G9" s="78"/>
      <c r="H9" s="101" t="s">
        <v>1017</v>
      </c>
      <c r="I9" s="174" t="s">
        <v>1348</v>
      </c>
      <c r="J9" s="163">
        <v>1</v>
      </c>
    </row>
    <row r="10" spans="1:11" ht="177.75" customHeight="1" x14ac:dyDescent="0.2">
      <c r="A10" s="102" t="s">
        <v>1219</v>
      </c>
      <c r="B10" s="91" t="s">
        <v>1221</v>
      </c>
      <c r="C10" s="104" t="s">
        <v>1222</v>
      </c>
      <c r="D10" s="101" t="s">
        <v>1032</v>
      </c>
      <c r="E10" s="109">
        <v>44562</v>
      </c>
      <c r="F10" s="109">
        <v>44926</v>
      </c>
      <c r="G10" s="78"/>
      <c r="H10" s="101" t="s">
        <v>1017</v>
      </c>
      <c r="I10" s="174" t="s">
        <v>1349</v>
      </c>
      <c r="J10" s="162">
        <v>0.8</v>
      </c>
    </row>
    <row r="11" spans="1:11" ht="108.75" customHeight="1" x14ac:dyDescent="0.2">
      <c r="A11" s="102" t="s">
        <v>1220</v>
      </c>
      <c r="B11" s="91" t="s">
        <v>1304</v>
      </c>
      <c r="C11" s="104" t="s">
        <v>1204</v>
      </c>
      <c r="D11" s="101" t="s">
        <v>1191</v>
      </c>
      <c r="E11" s="109">
        <v>44562</v>
      </c>
      <c r="F11" s="109">
        <v>44957</v>
      </c>
      <c r="G11" s="100"/>
      <c r="H11" s="101" t="s">
        <v>1015</v>
      </c>
      <c r="I11" s="155" t="s">
        <v>1324</v>
      </c>
      <c r="J11" s="162">
        <v>1</v>
      </c>
    </row>
    <row r="12" spans="1:11" x14ac:dyDescent="0.2">
      <c r="J12" s="85">
        <f>+AVERAGE(J4:J11)</f>
        <v>0.83750000000000002</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H4:H11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J6"/>
  <sheetViews>
    <sheetView topLeftCell="B1" zoomScaleNormal="100" workbookViewId="0">
      <selection activeCell="H3" sqref="H3"/>
    </sheetView>
  </sheetViews>
  <sheetFormatPr baseColWidth="10" defaultColWidth="10.7109375" defaultRowHeight="12.75" x14ac:dyDescent="0.2"/>
  <cols>
    <col min="1" max="1" width="30" style="82" customWidth="1"/>
    <col min="2" max="2" width="34" style="82" customWidth="1"/>
    <col min="3" max="3" width="22.85546875" style="82" customWidth="1"/>
    <col min="4" max="4" width="24.42578125" style="82" customWidth="1"/>
    <col min="5" max="6" width="12.28515625" style="82" customWidth="1"/>
    <col min="7" max="7" width="2.42578125" style="84" customWidth="1"/>
    <col min="8" max="8" width="12.7109375" style="82" customWidth="1"/>
    <col min="9" max="9" width="60.5703125" style="82" customWidth="1"/>
    <col min="10" max="10" width="11.28515625" style="82" customWidth="1"/>
    <col min="11" max="16384" width="10.7109375" style="82"/>
  </cols>
  <sheetData>
    <row r="1" spans="1:10" ht="16.899999999999999" customHeight="1" x14ac:dyDescent="0.2">
      <c r="A1" s="215" t="str">
        <f>+'Componente 5'!A1:F1</f>
        <v>BANCO INMOBILIARIO DE FLORIDABLANCA - Plan Anticorrupción y de Atención al Ciudadano 2022</v>
      </c>
      <c r="B1" s="215"/>
      <c r="C1" s="215"/>
      <c r="D1" s="215"/>
      <c r="E1" s="215"/>
      <c r="F1" s="215"/>
      <c r="G1" s="77"/>
      <c r="H1" s="211" t="s">
        <v>1322</v>
      </c>
      <c r="I1" s="211"/>
      <c r="J1" s="211"/>
    </row>
    <row r="2" spans="1:10" ht="16.899999999999999" customHeight="1" x14ac:dyDescent="0.2">
      <c r="A2" s="215" t="s">
        <v>1025</v>
      </c>
      <c r="B2" s="215"/>
      <c r="C2" s="215"/>
      <c r="D2" s="215"/>
      <c r="E2" s="215"/>
      <c r="F2" s="215"/>
      <c r="G2" s="77"/>
      <c r="H2" s="211"/>
      <c r="I2" s="211"/>
      <c r="J2" s="211"/>
    </row>
    <row r="3" spans="1:10" ht="28.9" customHeight="1" x14ac:dyDescent="0.2">
      <c r="A3" s="99" t="s">
        <v>0</v>
      </c>
      <c r="B3" s="145"/>
      <c r="C3" s="99" t="s">
        <v>72</v>
      </c>
      <c r="D3" s="99" t="s">
        <v>1</v>
      </c>
      <c r="E3" s="99" t="s">
        <v>2</v>
      </c>
      <c r="F3" s="99" t="s">
        <v>1010</v>
      </c>
      <c r="G3" s="77"/>
      <c r="H3" s="97" t="s">
        <v>1012</v>
      </c>
      <c r="I3" s="97" t="s">
        <v>1013</v>
      </c>
      <c r="J3" s="97" t="s">
        <v>1014</v>
      </c>
    </row>
    <row r="4" spans="1:10" ht="120.75" customHeight="1" x14ac:dyDescent="0.2">
      <c r="A4" s="148" t="s">
        <v>1223</v>
      </c>
      <c r="B4" s="146" t="s">
        <v>1224</v>
      </c>
      <c r="C4" s="146" t="s">
        <v>1225</v>
      </c>
      <c r="D4" s="148" t="s">
        <v>1200</v>
      </c>
      <c r="E4" s="109">
        <v>44562</v>
      </c>
      <c r="F4" s="109">
        <v>44742</v>
      </c>
      <c r="G4" s="86"/>
      <c r="H4" s="101" t="s">
        <v>1015</v>
      </c>
      <c r="I4" s="155" t="s">
        <v>1333</v>
      </c>
      <c r="J4" s="162">
        <v>1</v>
      </c>
    </row>
    <row r="5" spans="1:10" x14ac:dyDescent="0.2">
      <c r="B5" s="73"/>
      <c r="C5" s="73"/>
      <c r="J5" s="85">
        <f>AVERAGE(J4:J4)</f>
        <v>1</v>
      </c>
    </row>
    <row r="6" spans="1:10" x14ac:dyDescent="0.2">
      <c r="B6" s="73"/>
      <c r="C6" s="73"/>
    </row>
  </sheetData>
  <mergeCells count="3">
    <mergeCell ref="H1:J2"/>
    <mergeCell ref="A1:F1"/>
    <mergeCell ref="A2:F2"/>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H4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8549B1-4C38-48F6-A1F2-951138056077}">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9714ea42-2861-4926-874d-496a42cd6e58"/>
    <ds:schemaRef ds:uri="http://schemas.microsoft.com/office/infopath/2007/PartnerControls"/>
    <ds:schemaRef ds:uri="a5edb944-702a-422f-a9f0-dff332e0298c"/>
    <ds:schemaRef ds:uri="http://schemas.microsoft.com/office/2006/metadata/properties"/>
  </ds:schemaRefs>
</ds:datastoreItem>
</file>

<file path=customXml/itemProps3.xml><?xml version="1.0" encoding="utf-8"?>
<ds:datastoreItem xmlns:ds="http://schemas.openxmlformats.org/officeDocument/2006/customXml" ds:itemID="{5FEEAE6F-39FF-4AB3-81B4-E0AE80160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RIESGOS POR AREA</vt: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CONTROLINTERNO</cp:lastModifiedBy>
  <cp:lastPrinted>2021-09-28T15:20:08Z</cp:lastPrinted>
  <dcterms:created xsi:type="dcterms:W3CDTF">2019-02-15T19:47:08Z</dcterms:created>
  <dcterms:modified xsi:type="dcterms:W3CDTF">2022-09-28T15:26:31Z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